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\\srvfile\Souteze\VS\7964B - ELPIS - cvičný byt - interiér\"/>
    </mc:Choice>
  </mc:AlternateContent>
  <xr:revisionPtr revIDLastSave="0" documentId="13_ncr:1_{217A7711-7B3D-433C-B4E4-9BFD059E8C27}" xr6:coauthVersionLast="47" xr6:coauthVersionMax="47" xr10:uidLastSave="{00000000-0000-0000-0000-000000000000}"/>
  <bookViews>
    <workbookView xWindow="0" yWindow="0" windowWidth="14400" windowHeight="15600" activeTab="1" xr2:uid="{00000000-000D-0000-FFFF-FFFF00000000}"/>
  </bookViews>
  <sheets>
    <sheet name="Rekapitulace stavby" sheetId="1" r:id="rId1"/>
    <sheet name="03 - Interiér" sheetId="2" r:id="rId2"/>
  </sheets>
  <definedNames>
    <definedName name="_xlnm._FilterDatabase" localSheetId="1" hidden="1">'03 - Interiér'!$C$119:$K$168</definedName>
    <definedName name="_xlnm.Print_Titles" localSheetId="1">'03 - Interiér'!$119:$119</definedName>
    <definedName name="_xlnm.Print_Titles" localSheetId="0">'Rekapitulace stavby'!$92:$92</definedName>
    <definedName name="_xlnm.Print_Area" localSheetId="1">'03 - Interiér'!$C$4:$J$76,'03 - Interiér'!$C$82:$J$101,'03 - Interiér'!$C$107:$K$168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168" i="2"/>
  <c r="BH168" i="2"/>
  <c r="BG168" i="2"/>
  <c r="BF168" i="2"/>
  <c r="BK168" i="2"/>
  <c r="J168" i="2" s="1"/>
  <c r="BE168" i="2" s="1"/>
  <c r="BI167" i="2"/>
  <c r="BH167" i="2"/>
  <c r="BG167" i="2"/>
  <c r="BF167" i="2"/>
  <c r="BK167" i="2"/>
  <c r="J167" i="2"/>
  <c r="BE167" i="2" s="1"/>
  <c r="BI166" i="2"/>
  <c r="BH166" i="2"/>
  <c r="BG166" i="2"/>
  <c r="BF166" i="2"/>
  <c r="BK166" i="2"/>
  <c r="J166" i="2" s="1"/>
  <c r="BE166" i="2" s="1"/>
  <c r="BI165" i="2"/>
  <c r="BH165" i="2"/>
  <c r="BG165" i="2"/>
  <c r="BF165" i="2"/>
  <c r="BK165" i="2"/>
  <c r="J165" i="2"/>
  <c r="BE165" i="2" s="1"/>
  <c r="BI164" i="2"/>
  <c r="BH164" i="2"/>
  <c r="BG164" i="2"/>
  <c r="BF164" i="2"/>
  <c r="BK164" i="2"/>
  <c r="J164" i="2" s="1"/>
  <c r="BE164" i="2" s="1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J34" i="2" s="1"/>
  <c r="T122" i="2"/>
  <c r="R122" i="2"/>
  <c r="P122" i="2"/>
  <c r="J117" i="2"/>
  <c r="J116" i="2"/>
  <c r="F116" i="2"/>
  <c r="F114" i="2"/>
  <c r="E112" i="2"/>
  <c r="J92" i="2"/>
  <c r="J91" i="2"/>
  <c r="F91" i="2"/>
  <c r="F89" i="2"/>
  <c r="E87" i="2"/>
  <c r="J18" i="2"/>
  <c r="E18" i="2"/>
  <c r="F92" i="2"/>
  <c r="J17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BK151" i="2"/>
  <c r="BK139" i="2"/>
  <c r="BK123" i="2"/>
  <c r="BK158" i="2"/>
  <c r="J144" i="2"/>
  <c r="BK134" i="2"/>
  <c r="BK153" i="2"/>
  <c r="BK129" i="2"/>
  <c r="BK132" i="2"/>
  <c r="J127" i="2"/>
  <c r="BK149" i="2"/>
  <c r="BK142" i="2"/>
  <c r="BK126" i="2"/>
  <c r="BK156" i="2"/>
  <c r="J143" i="2"/>
  <c r="BK137" i="2"/>
  <c r="BK162" i="2"/>
  <c r="J152" i="2"/>
  <c r="J141" i="2"/>
  <c r="BK157" i="2"/>
  <c r="J136" i="2"/>
  <c r="J124" i="2"/>
  <c r="J153" i="2"/>
  <c r="BK141" i="2"/>
  <c r="J158" i="2"/>
  <c r="J149" i="2"/>
  <c r="BK127" i="2"/>
  <c r="J137" i="2"/>
  <c r="J159" i="2"/>
  <c r="BK147" i="2"/>
  <c r="J132" i="2"/>
  <c r="J154" i="2"/>
  <c r="J145" i="2"/>
  <c r="J138" i="2"/>
  <c r="AS94" i="1"/>
  <c r="BK154" i="2"/>
  <c r="BK145" i="2"/>
  <c r="BK124" i="2"/>
  <c r="J131" i="2"/>
  <c r="BK144" i="2"/>
  <c r="J135" i="2"/>
  <c r="J162" i="2"/>
  <c r="BK152" i="2"/>
  <c r="J142" i="2"/>
  <c r="J128" i="2"/>
  <c r="BK150" i="2"/>
  <c r="J126" i="2"/>
  <c r="BK130" i="2"/>
  <c r="BK159" i="2"/>
  <c r="J140" i="2"/>
  <c r="J133" i="2"/>
  <c r="BK160" i="2"/>
  <c r="J147" i="2"/>
  <c r="J130" i="2"/>
  <c r="J161" i="2"/>
  <c r="J151" i="2"/>
  <c r="BK128" i="2"/>
  <c r="BK140" i="2"/>
  <c r="J160" i="2"/>
  <c r="J150" i="2"/>
  <c r="BK143" i="2"/>
  <c r="J134" i="2"/>
  <c r="J122" i="2"/>
  <c r="BK148" i="2"/>
  <c r="J139" i="2"/>
  <c r="BK122" i="2"/>
  <c r="J156" i="2"/>
  <c r="BK146" i="2"/>
  <c r="J123" i="2"/>
  <c r="J129" i="2"/>
  <c r="J148" i="2"/>
  <c r="BK138" i="2"/>
  <c r="BK131" i="2"/>
  <c r="BK161" i="2"/>
  <c r="J146" i="2"/>
  <c r="BK136" i="2"/>
  <c r="J157" i="2"/>
  <c r="BK133" i="2"/>
  <c r="BK135" i="2"/>
  <c r="T125" i="2" l="1"/>
  <c r="R125" i="2"/>
  <c r="BK121" i="2"/>
  <c r="P121" i="2"/>
  <c r="R121" i="2"/>
  <c r="T121" i="2"/>
  <c r="T155" i="2"/>
  <c r="P125" i="2"/>
  <c r="R155" i="2"/>
  <c r="BK125" i="2"/>
  <c r="J125" i="2" s="1"/>
  <c r="J98" i="2" s="1"/>
  <c r="BK155" i="2"/>
  <c r="J155" i="2"/>
  <c r="J99" i="2" s="1"/>
  <c r="P155" i="2"/>
  <c r="BK163" i="2"/>
  <c r="J163" i="2"/>
  <c r="J100" i="2" s="1"/>
  <c r="E110" i="2"/>
  <c r="BE135" i="2"/>
  <c r="BE126" i="2"/>
  <c r="BE133" i="2"/>
  <c r="BE136" i="2"/>
  <c r="BE138" i="2"/>
  <c r="J114" i="2"/>
  <c r="F117" i="2"/>
  <c r="BE124" i="2"/>
  <c r="BE130" i="2"/>
  <c r="BE131" i="2"/>
  <c r="BE132" i="2"/>
  <c r="BE137" i="2"/>
  <c r="BE157" i="2"/>
  <c r="BE161" i="2"/>
  <c r="BE123" i="2"/>
  <c r="BE127" i="2"/>
  <c r="BE128" i="2"/>
  <c r="BE129" i="2"/>
  <c r="BE140" i="2"/>
  <c r="BE143" i="2"/>
  <c r="BE144" i="2"/>
  <c r="BE145" i="2"/>
  <c r="BE146" i="2"/>
  <c r="BE147" i="2"/>
  <c r="BE148" i="2"/>
  <c r="BE149" i="2"/>
  <c r="BE151" i="2"/>
  <c r="BE152" i="2"/>
  <c r="BE154" i="2"/>
  <c r="BE159" i="2"/>
  <c r="BE160" i="2"/>
  <c r="BE162" i="2"/>
  <c r="BE122" i="2"/>
  <c r="BE134" i="2"/>
  <c r="BE139" i="2"/>
  <c r="BE141" i="2"/>
  <c r="BE142" i="2"/>
  <c r="BE150" i="2"/>
  <c r="BE153" i="2"/>
  <c r="BE156" i="2"/>
  <c r="BE158" i="2"/>
  <c r="AW95" i="1"/>
  <c r="F35" i="2"/>
  <c r="BB95" i="1"/>
  <c r="BB94" i="1" s="1"/>
  <c r="W31" i="1" s="1"/>
  <c r="F37" i="2"/>
  <c r="BD95" i="1"/>
  <c r="BD94" i="1" s="1"/>
  <c r="W33" i="1" s="1"/>
  <c r="F34" i="2"/>
  <c r="BA95" i="1"/>
  <c r="BA94" i="1" s="1"/>
  <c r="W30" i="1" s="1"/>
  <c r="F36" i="2"/>
  <c r="BC95" i="1"/>
  <c r="BC94" i="1" s="1"/>
  <c r="AY94" i="1" s="1"/>
  <c r="T120" i="2" l="1"/>
  <c r="P120" i="2"/>
  <c r="AU95" i="1" s="1"/>
  <c r="AU94" i="1" s="1"/>
  <c r="BK120" i="2"/>
  <c r="J120" i="2" s="1"/>
  <c r="J96" i="2" s="1"/>
  <c r="R120" i="2"/>
  <c r="J121" i="2"/>
  <c r="J97" i="2" s="1"/>
  <c r="AW94" i="1"/>
  <c r="AK30" i="1"/>
  <c r="J33" i="2"/>
  <c r="AV95" i="1"/>
  <c r="AT95" i="1" s="1"/>
  <c r="AX94" i="1"/>
  <c r="W32" i="1"/>
  <c r="F33" i="2"/>
  <c r="AZ95" i="1" s="1"/>
  <c r="AZ94" i="1" s="1"/>
  <c r="W29" i="1" s="1"/>
  <c r="J30" i="2" l="1"/>
  <c r="AG95" i="1"/>
  <c r="AG94" i="1" s="1"/>
  <c r="AK26" i="1" s="1"/>
  <c r="AK35" i="1" s="1"/>
  <c r="AV94" i="1"/>
  <c r="AK29" i="1"/>
  <c r="J39" i="2" l="1"/>
  <c r="AN95" i="1"/>
  <c r="AT94" i="1"/>
  <c r="AN94" i="1"/>
</calcChain>
</file>

<file path=xl/sharedStrings.xml><?xml version="1.0" encoding="utf-8"?>
<sst xmlns="http://schemas.openxmlformats.org/spreadsheetml/2006/main" count="916" uniqueCount="285">
  <si>
    <t>Export Komplet</t>
  </si>
  <si>
    <t/>
  </si>
  <si>
    <t>2.0</t>
  </si>
  <si>
    <t>ZAMOK</t>
  </si>
  <si>
    <t>False</t>
  </si>
  <si>
    <t>{da21babe-58e1-4d54-b540-2296287c227f}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</si>
  <si>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</si>
  <si>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</si>
  <si>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</si>
  <si>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</si>
  <si>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</si>
  <si>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</si>
  <si>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</si>
  <si>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</si>
  <si>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24MT045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</si>
  <si>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</si>
  <si>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</si>
  <si>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Škola Elpis Brno - cvičný byt pro vzdělávání</t>
  </si>
  <si>
    <t>KSO:</t>
  </si>
  <si>
    <t>CC-CZ:</t>
  </si>
  <si>
    <t>Místo:</t>
  </si>
  <si>
    <t>Židenice</t>
  </si>
  <si>
    <t>Datum:</t>
  </si>
  <si>
    <t>17. 7. 2024</t>
  </si>
  <si>
    <t>Zadavatel:</t>
  </si>
  <si>
    <t>IČ:</t>
  </si>
  <si>
    <t>621 60 095</t>
  </si>
  <si>
    <t>MŠ speciální, ZŠ speciální a PŠ Elpis Brno, p.o.</t>
  </si>
  <si>
    <t>DIČ:</t>
  </si>
  <si>
    <t>CZ62160095</t>
  </si>
  <si>
    <t>Uchazeč:</t>
  </si>
  <si>
    <t>Vyplň údaj</t>
  </si>
  <si>
    <t>Projektant:</t>
  </si>
  <si>
    <t>044 97 511</t>
  </si>
  <si>
    <t>Pro budovy, s.r.o.</t>
  </si>
  <si>
    <t>CZ04497511</t>
  </si>
  <si>
    <t>True</t>
  </si>
  <si>
    <t>Zpracovatel:</t>
  </si>
  <si>
    <t>253 33 046</t>
  </si>
  <si>
    <t>STAGA stavební agentura s.r.o.</t>
  </si>
  <si>
    <t>CZ25333046</t>
  </si>
  <si>
    <t>Poznámka:</t>
  </si>
  <si>
    <t>Rozpočet slouží pouze a výhradně pro výběr zhotovitele, nikoliv jako výrobní. Množství v položkách je předpokládané a řídí se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Položky označeny D+M jsou kalkulovány včetně přesunu hmot.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</si>
  <si>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</si>
  <si>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</si>
  <si>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</si>
  <si>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</si>
  <si>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</si>
  <si>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</si>
  <si>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</si>
  <si>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</si>
  <si>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</si>
  <si>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</si>
  <si>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</si>
  <si>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</si>
  <si>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</si>
  <si>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</si>
  <si>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</si>
  <si>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</si>
  <si>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</si>
  <si>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</si>
  <si>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</si>
  <si>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</si>
  <si>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</si>
  <si>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</si>
  <si>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</si>
  <si>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</si>
  <si>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</si>
  <si>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</si>
  <si>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</si>
  <si>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</si>
  <si>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</si>
  <si>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</si>
  <si>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</si>
  <si>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</si>
  <si>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</si>
  <si>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</si>
  <si>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</si>
  <si>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</si>
  <si>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</si>
  <si>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</si>
  <si>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</si>
  <si>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</si>
  <si>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</si>
  <si>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</si>
  <si>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</si>
  <si>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</si>
  <si>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</si>
  <si>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03</t>
  </si>
  <si>
    <t>Interiér</t>
  </si>
  <si>
    <t>STA</t>
  </si>
  <si>
    <t>1</t>
  </si>
  <si>
    <t>{04d853cd-4875-41d4-99a5-d8c67e78ee9b}</t>
  </si>
  <si>
    <t>2</t>
  </si>
  <si>
    <t>KRYCÍ LIST SOUPISU PRACÍ</t>
  </si>
  <si>
    <t>Objekt:</t>
  </si>
  <si>
    <t>03 - Interiér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</si>
  <si>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</si>
  <si>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</si>
  <si>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</si>
  <si>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</si>
  <si>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</si>
  <si>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</si>
  <si>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INT - Interiér</t>
  </si>
  <si>
    <t>VYB - Vybavení</t>
  </si>
  <si>
    <t>VP -   Vícepráce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</si>
  <si>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</si>
  <si>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</si>
  <si>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</si>
  <si>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</si>
  <si>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</si>
  <si>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</si>
  <si>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</si>
  <si>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</si>
  <si>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</si>
  <si>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</si>
  <si>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</si>
  <si>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</si>
  <si>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</si>
  <si>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</si>
  <si>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</si>
  <si>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</si>
  <si>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</si>
  <si>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</si>
  <si>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OST000OS01</t>
  </si>
  <si>
    <t>D+M OS01 vnitřní zatemňovací rolety 1180x1310 mm vč. kotvení, doplňků a povrchové úpravy (dle PD)</t>
  </si>
  <si>
    <t>kpl</t>
  </si>
  <si>
    <t>-938390464</t>
  </si>
  <si>
    <t>OST000OS02</t>
  </si>
  <si>
    <t>D+M OS02 motoricky ovládané promítací plátno 2400x2400 mm vč. kotvení, doplňků a povrchové úpravy (dle PD)</t>
  </si>
  <si>
    <t>2062210708</t>
  </si>
  <si>
    <t>3</t>
  </si>
  <si>
    <t>OST000OS03</t>
  </si>
  <si>
    <t>D+M OS03 projektor vč. kotvení, doplňků a povrchové úpravy (dle PD)</t>
  </si>
  <si>
    <t>1815352143</t>
  </si>
  <si>
    <t>INT</t>
  </si>
  <si>
    <t>N001</t>
  </si>
  <si>
    <t>Šatní skříň</t>
  </si>
  <si>
    <t>kus</t>
  </si>
  <si>
    <t>512</t>
  </si>
  <si>
    <t>1125821237</t>
  </si>
  <si>
    <t>5</t>
  </si>
  <si>
    <t>N002</t>
  </si>
  <si>
    <t>Panel</t>
  </si>
  <si>
    <t>2075058638</t>
  </si>
  <si>
    <t>6</t>
  </si>
  <si>
    <t>N003</t>
  </si>
  <si>
    <t>Lavice</t>
  </si>
  <si>
    <t>234298940</t>
  </si>
  <si>
    <t>7</t>
  </si>
  <si>
    <t>N004</t>
  </si>
  <si>
    <t>Dílenský stůl</t>
  </si>
  <si>
    <t>-1201462674</t>
  </si>
  <si>
    <t>8</t>
  </si>
  <si>
    <t>N008</t>
  </si>
  <si>
    <t>Výškově nastavitelná pracovní židle</t>
  </si>
  <si>
    <t>1741713331</t>
  </si>
  <si>
    <t>9</t>
  </si>
  <si>
    <t>N010</t>
  </si>
  <si>
    <t>Válenda/jednolůžko</t>
  </si>
  <si>
    <t>-332862044</t>
  </si>
  <si>
    <t>10</t>
  </si>
  <si>
    <t>N011</t>
  </si>
  <si>
    <t>Konferenční stolek kruhový</t>
  </si>
  <si>
    <t>-1401831344</t>
  </si>
  <si>
    <t>11</t>
  </si>
  <si>
    <t>N012</t>
  </si>
  <si>
    <t>Samostatné křeslo</t>
  </si>
  <si>
    <t>1696899048</t>
  </si>
  <si>
    <t>N013</t>
  </si>
  <si>
    <t>Edukační box</t>
  </si>
  <si>
    <t>-1198582877</t>
  </si>
  <si>
    <t>13</t>
  </si>
  <si>
    <t>N014</t>
  </si>
  <si>
    <t>Školní židle</t>
  </si>
  <si>
    <t>-2016615766</t>
  </si>
  <si>
    <t>14</t>
  </si>
  <si>
    <t>N015</t>
  </si>
  <si>
    <t>Nábytková sestava</t>
  </si>
  <si>
    <t>-1241274874</t>
  </si>
  <si>
    <t>15</t>
  </si>
  <si>
    <t>N016</t>
  </si>
  <si>
    <t>Školní PC stůl</t>
  </si>
  <si>
    <t>636977515</t>
  </si>
  <si>
    <t>16</t>
  </si>
  <si>
    <t>N017</t>
  </si>
  <si>
    <t>Školní lavice</t>
  </si>
  <si>
    <t>737451006</t>
  </si>
  <si>
    <t>17</t>
  </si>
  <si>
    <t>N018</t>
  </si>
  <si>
    <t>Renovace vestavných skříní</t>
  </si>
  <si>
    <t>1065305530</t>
  </si>
  <si>
    <t>18</t>
  </si>
  <si>
    <t>N019</t>
  </si>
  <si>
    <t>Nábytková sestava s kuchyňkou bez el. spotřebičů</t>
  </si>
  <si>
    <t>-1691047423</t>
  </si>
  <si>
    <t>19</t>
  </si>
  <si>
    <t>N020</t>
  </si>
  <si>
    <t>Nízká barová židle</t>
  </si>
  <si>
    <t>69814980</t>
  </si>
  <si>
    <t>20</t>
  </si>
  <si>
    <t>N021</t>
  </si>
  <si>
    <t>Jídelní židle</t>
  </si>
  <si>
    <t>1057244268</t>
  </si>
  <si>
    <t>N022</t>
  </si>
  <si>
    <t>Jídelní stůl</t>
  </si>
  <si>
    <t>334919022</t>
  </si>
  <si>
    <t>22</t>
  </si>
  <si>
    <t>N023</t>
  </si>
  <si>
    <t>Kuchyň s ostrůvkem bez el. spotřebičů</t>
  </si>
  <si>
    <t>-69788661</t>
  </si>
  <si>
    <t>23</t>
  </si>
  <si>
    <t>N024</t>
  </si>
  <si>
    <t>Sedačka, trojsedák s úložným prostorem</t>
  </si>
  <si>
    <t>-1453284714</t>
  </si>
  <si>
    <t>24</t>
  </si>
  <si>
    <t>N025</t>
  </si>
  <si>
    <t>Dětská postýlka</t>
  </si>
  <si>
    <t>-1612775018</t>
  </si>
  <si>
    <t>25</t>
  </si>
  <si>
    <t>N026</t>
  </si>
  <si>
    <t>Závěsný přebalovací pult</t>
  </si>
  <si>
    <t>-93718817</t>
  </si>
  <si>
    <t>26</t>
  </si>
  <si>
    <t>N027</t>
  </si>
  <si>
    <t>Nábytková sestava s knihovnou</t>
  </si>
  <si>
    <t>1416887413</t>
  </si>
  <si>
    <t>27</t>
  </si>
  <si>
    <t>N028</t>
  </si>
  <si>
    <t>Dílenský stůl s 2x dvouzásuvkovým kontejnerem</t>
  </si>
  <si>
    <t>-1064062255</t>
  </si>
  <si>
    <t>28</t>
  </si>
  <si>
    <t>N029</t>
  </si>
  <si>
    <t>Dílenská stolička na kluzácích</t>
  </si>
  <si>
    <t>-1215058394</t>
  </si>
  <si>
    <t>29</t>
  </si>
  <si>
    <t>N030</t>
  </si>
  <si>
    <t>Dílenský stůl pro šicí stroj</t>
  </si>
  <si>
    <t>651310740</t>
  </si>
  <si>
    <t>30</t>
  </si>
  <si>
    <t>N031</t>
  </si>
  <si>
    <t>Skříňka pod umyvadlo</t>
  </si>
  <si>
    <t>-582956730</t>
  </si>
  <si>
    <t>31</t>
  </si>
  <si>
    <t>N032</t>
  </si>
  <si>
    <t>Pracovní úložná skříň</t>
  </si>
  <si>
    <t>-1491533388</t>
  </si>
  <si>
    <t>32</t>
  </si>
  <si>
    <t>N033</t>
  </si>
  <si>
    <t>Nástěnka</t>
  </si>
  <si>
    <t>1467109381</t>
  </si>
  <si>
    <t>VYB</t>
  </si>
  <si>
    <t>Vybavení</t>
  </si>
  <si>
    <t>33</t>
  </si>
  <si>
    <t>K001</t>
  </si>
  <si>
    <t>Indukční deska 60 x 60 cm - 4 varné plotny, automatické vypnutí při nečinnosti</t>
  </si>
  <si>
    <t>-2058240943</t>
  </si>
  <si>
    <t>34</t>
  </si>
  <si>
    <t>K002</t>
  </si>
  <si>
    <t>Elektrická trouba  60 x 60 x 55 cm- energetická třída A+, dvířka trouby: 3 vrstvé sklo, dětská pojistka</t>
  </si>
  <si>
    <t>2118979538</t>
  </si>
  <si>
    <t>35</t>
  </si>
  <si>
    <t>K003</t>
  </si>
  <si>
    <t>Mikrovlnná trouba - zaměřit pro vestavění dle kuchyně</t>
  </si>
  <si>
    <t>-1242293318</t>
  </si>
  <si>
    <t>36</t>
  </si>
  <si>
    <t>K004</t>
  </si>
  <si>
    <t>Lednice s mrazákem - 185 x 60 x 60 -70, energetická třída A, beznámrazová</t>
  </si>
  <si>
    <t>-2027236980</t>
  </si>
  <si>
    <t>37</t>
  </si>
  <si>
    <t>K005</t>
  </si>
  <si>
    <t>Myčka 60 x 60 x 55 cm - energetická třída A, čelní panel, dětská pojistka</t>
  </si>
  <si>
    <t>-1788892067</t>
  </si>
  <si>
    <t>38</t>
  </si>
  <si>
    <t>K006</t>
  </si>
  <si>
    <t>Nerezový jednodřez s odkapávačem na 60 cm skříňku: 78 x 45-50 x 16-19 cm (š x d x h)</t>
  </si>
  <si>
    <t>-2013317628</t>
  </si>
  <si>
    <t>39</t>
  </si>
  <si>
    <t>K007</t>
  </si>
  <si>
    <t>Digestoř 60 cm - recirkulační, energetická třída A, B</t>
  </si>
  <si>
    <t>1013728043</t>
  </si>
  <si>
    <t>VP</t>
  </si>
  <si>
    <t xml:space="preserve">  Vícepráce</t>
  </si>
  <si>
    <t>PN</t>
  </si>
  <si>
    <t>nevyplňovat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</si>
</sst>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0" fillId="0" borderId="3" xfId="0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4" fontId="20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>
      <alignment horizontal="center" vertical="center"/>
    </xf>
    <xf numFmtId="49" fontId="18" fillId="0" borderId="22" xfId="0" applyNumberFormat="1" applyFont="1" applyBorder="1" applyAlignment="1">
      <alignment horizontal="left" vertical="center" wrapText="1"/>
    </xf>
    <xf numFmtId="0" fontId="18" fillId="0" borderId="22" xfId="0" applyFont="1" applyBorder="1" applyAlignment="1">
      <alignment horizontal="left" vertical="center" wrapText="1"/>
    </xf>
    <xf numFmtId="0" fontId="18" fillId="0" borderId="22" xfId="0" applyFont="1" applyBorder="1" applyAlignment="1">
      <alignment horizontal="center" vertical="center" wrapText="1"/>
    </xf>
    <xf numFmtId="167" fontId="18" fillId="0" borderId="22" xfId="0" applyNumberFormat="1" applyFont="1" applyBorder="1" applyAlignment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0" fillId="0" borderId="14" xfId="0" applyBorder="1" applyAlignment="1">
      <alignment vertical="center"/>
    </xf>
    <xf numFmtId="0" fontId="0" fillId="2" borderId="22" xfId="0" applyFill="1" applyBorder="1" applyAlignment="1" applyProtection="1">
      <alignment horizontal="center" vertical="center"/>
      <protection locked="0"/>
    </xf>
    <xf numFmtId="49" fontId="0" fillId="2" borderId="22" xfId="0" applyNumberFormat="1" applyFill="1" applyBorder="1" applyAlignment="1" applyProtection="1">
      <alignment horizontal="left" vertical="center" wrapText="1"/>
      <protection locked="0"/>
    </xf>
    <xf numFmtId="0" fontId="0" fillId="2" borderId="22" xfId="0" applyFill="1" applyBorder="1" applyAlignment="1" applyProtection="1">
      <alignment horizontal="left" vertical="center" wrapText="1"/>
      <protection locked="0"/>
    </xf>
    <xf numFmtId="0" fontId="0" fillId="2" borderId="22" xfId="0" applyFill="1" applyBorder="1" applyAlignment="1" applyProtection="1">
      <alignment horizontal="center" vertical="center" wrapText="1"/>
      <protection locked="0"/>
    </xf>
    <xf numFmtId="167" fontId="0" fillId="2" borderId="22" xfId="0" applyNumberFormat="1" applyFill="1" applyBorder="1" applyAlignment="1" applyProtection="1">
      <alignment vertical="center"/>
      <protection locked="0"/>
    </xf>
    <xf numFmtId="4" fontId="0" fillId="2" borderId="22" xfId="0" applyNumberFormat="1" applyFill="1" applyBorder="1" applyAlignment="1" applyProtection="1">
      <alignment vertical="center"/>
      <protection locked="0"/>
    </xf>
    <xf numFmtId="4" fontId="0" fillId="0" borderId="22" xfId="0" applyNumberFormat="1" applyBorder="1" applyAlignment="1">
      <alignment vertical="center"/>
    </xf>
    <xf numFmtId="0" fontId="0" fillId="0" borderId="22" xfId="0" applyBorder="1" applyAlignment="1">
      <alignment vertical="center"/>
    </xf>
    <xf numFmtId="0" fontId="17" fillId="2" borderId="22" xfId="0" applyFont="1" applyFill="1" applyBorder="1" applyAlignment="1" applyProtection="1">
      <alignment horizontal="left" vertical="center"/>
      <protection locked="0"/>
    </xf>
    <xf numFmtId="0" fontId="17" fillId="2" borderId="22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23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spans="1:74" ht="36.950000000000003" customHeight="1">
      <c r="AR2" s="148"/>
      <c r="AS2" s="148"/>
      <c r="AT2" s="148"/>
      <c r="AU2" s="148"/>
      <c r="AV2" s="148"/>
      <c r="AW2" s="148"/>
      <c r="AX2" s="148"/>
      <c r="AY2" s="148"/>
      <c r="AZ2" s="148"/>
      <c r="BA2" s="148"/>
      <c r="BB2" s="148"/>
      <c r="BC2" s="148"/>
      <c r="BD2" s="148"/>
      <c r="BE2" s="148"/>
      <c r="BS2" s="12" t="s">
        <v>6</v>
      </c>
      <c r="BT2" s="12" t="s">
        <v>7</v>
      </c>
    </row>
    <row r="3" spans="1:74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5" customHeight="1">
      <c r="B4" s="15"/>
      <c r="D4" s="16" t="s">
        <v>9</v>
      </c>
      <c r="AR4" s="15"/>
      <c r="AS4" s="17" t="s">
        <v>10</v>
      </c>
      <c r="BE4" s="18" t="s">
        <v>11</v>
      </c>
      <c r="BS4" s="12" t="s">
        <v>12</v>
      </c>
    </row>
    <row r="5" spans="1:74" ht="12" customHeight="1">
      <c r="B5" s="15"/>
      <c r="D5" s="19" t="s">
        <v>13</v>
      </c>
      <c r="K5" s="147" t="s">
        <v>14</v>
      </c>
      <c r="L5" s="148"/>
      <c r="M5" s="148"/>
      <c r="N5" s="148"/>
      <c r="O5" s="148"/>
      <c r="P5" s="148"/>
      <c r="Q5" s="148"/>
      <c r="R5" s="148"/>
      <c r="S5" s="148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  <c r="AK5" s="148"/>
      <c r="AL5" s="148"/>
      <c r="AM5" s="148"/>
      <c r="AN5" s="148"/>
      <c r="AO5" s="148"/>
      <c r="AR5" s="15"/>
      <c r="BE5" s="144" t="s">
        <v>15</v>
      </c>
      <c r="BS5" s="12" t="s">
        <v>6</v>
      </c>
    </row>
    <row r="6" spans="1:74" ht="36.950000000000003" customHeight="1">
      <c r="B6" s="15"/>
      <c r="D6" s="21" t="s">
        <v>16</v>
      </c>
      <c r="K6" s="149" t="s">
        <v>17</v>
      </c>
      <c r="L6" s="148"/>
      <c r="M6" s="148"/>
      <c r="N6" s="148"/>
      <c r="O6" s="148"/>
      <c r="P6" s="148"/>
      <c r="Q6" s="148"/>
      <c r="R6" s="148"/>
      <c r="S6" s="148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  <c r="AK6" s="148"/>
      <c r="AL6" s="148"/>
      <c r="AM6" s="148"/>
      <c r="AN6" s="148"/>
      <c r="AO6" s="148"/>
      <c r="AR6" s="15"/>
      <c r="BE6" s="145"/>
      <c r="BS6" s="12" t="s">
        <v>6</v>
      </c>
    </row>
    <row r="7" spans="1:74" ht="12" customHeight="1">
      <c r="B7" s="15"/>
      <c r="D7" s="22" t="s">
        <v>18</v>
      </c>
      <c r="K7" s="20" t="s">
        <v>1</v>
      </c>
      <c r="AK7" s="22" t="s">
        <v>19</v>
      </c>
      <c r="AN7" s="20" t="s">
        <v>1</v>
      </c>
      <c r="AR7" s="15"/>
      <c r="BE7" s="145"/>
      <c r="BS7" s="12" t="s">
        <v>6</v>
      </c>
    </row>
    <row r="8" spans="1:74" ht="12" customHeight="1">
      <c r="B8" s="15"/>
      <c r="D8" s="22" t="s">
        <v>20</v>
      </c>
      <c r="K8" s="20" t="s">
        <v>21</v>
      </c>
      <c r="AK8" s="22" t="s">
        <v>22</v>
      </c>
      <c r="AN8" s="23" t="s">
        <v>23</v>
      </c>
      <c r="AR8" s="15"/>
      <c r="BE8" s="145"/>
      <c r="BS8" s="12" t="s">
        <v>6</v>
      </c>
    </row>
    <row r="9" spans="1:74" ht="14.45" customHeight="1">
      <c r="B9" s="15"/>
      <c r="AR9" s="15"/>
      <c r="BE9" s="145"/>
      <c r="BS9" s="12" t="s">
        <v>6</v>
      </c>
    </row>
    <row r="10" spans="1:74" ht="12" customHeight="1">
      <c r="B10" s="15"/>
      <c r="D10" s="22" t="s">
        <v>24</v>
      </c>
      <c r="AK10" s="22" t="s">
        <v>25</v>
      </c>
      <c r="AN10" s="20" t="s">
        <v>26</v>
      </c>
      <c r="AR10" s="15"/>
      <c r="BE10" s="145"/>
      <c r="BS10" s="12" t="s">
        <v>6</v>
      </c>
    </row>
    <row r="11" spans="1:74" ht="18.399999999999999" customHeight="1">
      <c r="B11" s="15"/>
      <c r="E11" s="20" t="s">
        <v>27</v>
      </c>
      <c r="AK11" s="22" t="s">
        <v>28</v>
      </c>
      <c r="AN11" s="20" t="s">
        <v>29</v>
      </c>
      <c r="AR11" s="15"/>
      <c r="BE11" s="145"/>
      <c r="BS11" s="12" t="s">
        <v>6</v>
      </c>
    </row>
    <row r="12" spans="1:74" ht="6.95" customHeight="1">
      <c r="B12" s="15"/>
      <c r="AR12" s="15"/>
      <c r="BE12" s="145"/>
      <c r="BS12" s="12" t="s">
        <v>6</v>
      </c>
    </row>
    <row r="13" spans="1:74" ht="12" customHeight="1">
      <c r="B13" s="15"/>
      <c r="D13" s="22" t="s">
        <v>30</v>
      </c>
      <c r="AK13" s="22" t="s">
        <v>25</v>
      </c>
      <c r="AN13" s="24" t="s">
        <v>31</v>
      </c>
      <c r="AR13" s="15"/>
      <c r="BE13" s="145"/>
      <c r="BS13" s="12" t="s">
        <v>6</v>
      </c>
    </row>
    <row r="14" spans="1:74" ht="12.75">
      <c r="B14" s="15"/>
      <c r="E14" s="150" t="s">
        <v>31</v>
      </c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51"/>
      <c r="Q14" s="151"/>
      <c r="R14" s="151"/>
      <c r="S14" s="151"/>
      <c r="T14" s="151"/>
      <c r="U14" s="151"/>
      <c r="V14" s="151"/>
      <c r="W14" s="151"/>
      <c r="X14" s="151"/>
      <c r="Y14" s="151"/>
      <c r="Z14" s="151"/>
      <c r="AA14" s="151"/>
      <c r="AB14" s="151"/>
      <c r="AC14" s="151"/>
      <c r="AD14" s="151"/>
      <c r="AE14" s="151"/>
      <c r="AF14" s="151"/>
      <c r="AG14" s="151"/>
      <c r="AH14" s="151"/>
      <c r="AI14" s="151"/>
      <c r="AJ14" s="151"/>
      <c r="AK14" s="22" t="s">
        <v>28</v>
      </c>
      <c r="AN14" s="24" t="s">
        <v>31</v>
      </c>
      <c r="AR14" s="15"/>
      <c r="BE14" s="145"/>
      <c r="BS14" s="12" t="s">
        <v>6</v>
      </c>
    </row>
    <row r="15" spans="1:74" ht="6.95" customHeight="1">
      <c r="B15" s="15"/>
      <c r="AR15" s="15"/>
      <c r="BE15" s="145"/>
      <c r="BS15" s="12" t="s">
        <v>4</v>
      </c>
    </row>
    <row r="16" spans="1:74" ht="12" customHeight="1">
      <c r="B16" s="15"/>
      <c r="D16" s="22" t="s">
        <v>32</v>
      </c>
      <c r="AK16" s="22" t="s">
        <v>25</v>
      </c>
      <c r="AN16" s="20" t="s">
        <v>33</v>
      </c>
      <c r="AR16" s="15"/>
      <c r="BE16" s="145"/>
      <c r="BS16" s="12" t="s">
        <v>4</v>
      </c>
    </row>
    <row r="17" spans="2:71" ht="18.399999999999999" customHeight="1">
      <c r="B17" s="15"/>
      <c r="E17" s="20" t="s">
        <v>34</v>
      </c>
      <c r="AK17" s="22" t="s">
        <v>28</v>
      </c>
      <c r="AN17" s="20" t="s">
        <v>35</v>
      </c>
      <c r="AR17" s="15"/>
      <c r="BE17" s="145"/>
      <c r="BS17" s="12" t="s">
        <v>36</v>
      </c>
    </row>
    <row r="18" spans="2:71" ht="6.95" customHeight="1">
      <c r="B18" s="15"/>
      <c r="AR18" s="15"/>
      <c r="BE18" s="145"/>
      <c r="BS18" s="12" t="s">
        <v>6</v>
      </c>
    </row>
    <row r="19" spans="2:71" ht="12" customHeight="1">
      <c r="B19" s="15"/>
      <c r="D19" s="22" t="s">
        <v>37</v>
      </c>
      <c r="AK19" s="22" t="s">
        <v>25</v>
      </c>
      <c r="AN19" s="20" t="s">
        <v>38</v>
      </c>
      <c r="AR19" s="15"/>
      <c r="BE19" s="145"/>
      <c r="BS19" s="12" t="s">
        <v>6</v>
      </c>
    </row>
    <row r="20" spans="2:71" ht="18.399999999999999" customHeight="1">
      <c r="B20" s="15"/>
      <c r="E20" s="20" t="s">
        <v>39</v>
      </c>
      <c r="AK20" s="22" t="s">
        <v>28</v>
      </c>
      <c r="AN20" s="20" t="s">
        <v>40</v>
      </c>
      <c r="AR20" s="15"/>
      <c r="BE20" s="145"/>
      <c r="BS20" s="12" t="s">
        <v>36</v>
      </c>
    </row>
    <row r="21" spans="2:71" ht="6.95" customHeight="1">
      <c r="B21" s="15"/>
      <c r="AR21" s="15"/>
      <c r="BE21" s="145"/>
    </row>
    <row r="22" spans="2:71" ht="12" customHeight="1">
      <c r="B22" s="15"/>
      <c r="D22" s="22" t="s">
        <v>41</v>
      </c>
      <c r="AR22" s="15"/>
      <c r="BE22" s="145"/>
    </row>
    <row r="23" spans="2:71" ht="71.25" customHeight="1">
      <c r="B23" s="15"/>
      <c r="E23" s="152" t="s">
        <v>42</v>
      </c>
      <c r="F23" s="152"/>
      <c r="G23" s="152"/>
      <c r="H23" s="152"/>
      <c r="I23" s="152"/>
      <c r="J23" s="152"/>
      <c r="K23" s="152"/>
      <c r="L23" s="152"/>
      <c r="M23" s="152"/>
      <c r="N23" s="152"/>
      <c r="O23" s="152"/>
      <c r="P23" s="152"/>
      <c r="Q23" s="152"/>
      <c r="R23" s="152"/>
      <c r="S23" s="152"/>
      <c r="T23" s="152"/>
      <c r="U23" s="152"/>
      <c r="V23" s="152"/>
      <c r="W23" s="152"/>
      <c r="X23" s="152"/>
      <c r="Y23" s="152"/>
      <c r="Z23" s="152"/>
      <c r="AA23" s="152"/>
      <c r="AB23" s="152"/>
      <c r="AC23" s="152"/>
      <c r="AD23" s="152"/>
      <c r="AE23" s="152"/>
      <c r="AF23" s="152"/>
      <c r="AG23" s="152"/>
      <c r="AH23" s="152"/>
      <c r="AI23" s="152"/>
      <c r="AJ23" s="152"/>
      <c r="AK23" s="152"/>
      <c r="AL23" s="152"/>
      <c r="AM23" s="152"/>
      <c r="AN23" s="152"/>
      <c r="AR23" s="15"/>
      <c r="BE23" s="145"/>
    </row>
    <row r="24" spans="2:71" ht="6.95" customHeight="1">
      <c r="B24" s="15"/>
      <c r="AR24" s="15"/>
      <c r="BE24" s="145"/>
    </row>
    <row r="25" spans="2:71" ht="6.95" customHeight="1">
      <c r="B25" s="15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5"/>
      <c r="BE25" s="145"/>
    </row>
    <row r="26" spans="2:71" s="1" customFormat="1" ht="25.9" customHeight="1">
      <c r="B26" s="27"/>
      <c r="D26" s="28" t="s">
        <v>43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53">
        <f>ROUND(AG94,2)</f>
        <v>0</v>
      </c>
      <c r="AL26" s="154"/>
      <c r="AM26" s="154"/>
      <c r="AN26" s="154"/>
      <c r="AO26" s="154"/>
      <c r="AR26" s="27"/>
      <c r="BE26" s="145"/>
    </row>
    <row r="27" spans="2:71" s="1" customFormat="1" ht="6.95" customHeight="1">
      <c r="B27" s="27"/>
      <c r="AR27" s="27"/>
      <c r="BE27" s="145"/>
    </row>
    <row r="28" spans="2:71" s="1" customFormat="1" ht="12.75">
      <c r="B28" s="27"/>
      <c r="L28" s="155" t="s">
        <v>44</v>
      </c>
      <c r="M28" s="155"/>
      <c r="N28" s="155"/>
      <c r="O28" s="155"/>
      <c r="P28" s="155"/>
      <c r="W28" s="155" t="s">
        <v>45</v>
      </c>
      <c r="X28" s="155"/>
      <c r="Y28" s="155"/>
      <c r="Z28" s="155"/>
      <c r="AA28" s="155"/>
      <c r="AB28" s="155"/>
      <c r="AC28" s="155"/>
      <c r="AD28" s="155"/>
      <c r="AE28" s="155"/>
      <c r="AK28" s="155" t="s">
        <v>46</v>
      </c>
      <c r="AL28" s="155"/>
      <c r="AM28" s="155"/>
      <c r="AN28" s="155"/>
      <c r="AO28" s="155"/>
      <c r="AR28" s="27"/>
      <c r="BE28" s="145"/>
    </row>
    <row r="29" spans="2:71" s="2" customFormat="1" ht="14.45" customHeight="1">
      <c r="B29" s="31"/>
      <c r="D29" s="22" t="s">
        <v>47</v>
      </c>
      <c r="F29" s="22" t="s">
        <v>48</v>
      </c>
      <c r="L29" s="158">
        <v>0.21</v>
      </c>
      <c r="M29" s="157"/>
      <c r="N29" s="157"/>
      <c r="O29" s="157"/>
      <c r="P29" s="157"/>
      <c r="W29" s="156">
        <f>ROUND(AZ94, 2)</f>
        <v>0</v>
      </c>
      <c r="X29" s="157"/>
      <c r="Y29" s="157"/>
      <c r="Z29" s="157"/>
      <c r="AA29" s="157"/>
      <c r="AB29" s="157"/>
      <c r="AC29" s="157"/>
      <c r="AD29" s="157"/>
      <c r="AE29" s="157"/>
      <c r="AK29" s="156">
        <f>ROUND(AV94, 2)</f>
        <v>0</v>
      </c>
      <c r="AL29" s="157"/>
      <c r="AM29" s="157"/>
      <c r="AN29" s="157"/>
      <c r="AO29" s="157"/>
      <c r="AR29" s="31"/>
      <c r="BE29" s="146"/>
    </row>
    <row r="30" spans="2:71" s="2" customFormat="1" ht="14.45" customHeight="1">
      <c r="B30" s="31"/>
      <c r="F30" s="22" t="s">
        <v>49</v>
      </c>
      <c r="L30" s="158">
        <v>0.12</v>
      </c>
      <c r="M30" s="157"/>
      <c r="N30" s="157"/>
      <c r="O30" s="157"/>
      <c r="P30" s="157"/>
      <c r="W30" s="156">
        <f>ROUND(BA94, 2)</f>
        <v>0</v>
      </c>
      <c r="X30" s="157"/>
      <c r="Y30" s="157"/>
      <c r="Z30" s="157"/>
      <c r="AA30" s="157"/>
      <c r="AB30" s="157"/>
      <c r="AC30" s="157"/>
      <c r="AD30" s="157"/>
      <c r="AE30" s="157"/>
      <c r="AK30" s="156">
        <f>ROUND(AW94, 2)</f>
        <v>0</v>
      </c>
      <c r="AL30" s="157"/>
      <c r="AM30" s="157"/>
      <c r="AN30" s="157"/>
      <c r="AO30" s="157"/>
      <c r="AR30" s="31"/>
      <c r="BE30" s="146"/>
    </row>
    <row r="31" spans="2:71" s="2" customFormat="1" ht="14.45" hidden="1" customHeight="1">
      <c r="B31" s="31"/>
      <c r="F31" s="22" t="s">
        <v>50</v>
      </c>
      <c r="L31" s="158">
        <v>0.21</v>
      </c>
      <c r="M31" s="157"/>
      <c r="N31" s="157"/>
      <c r="O31" s="157"/>
      <c r="P31" s="157"/>
      <c r="W31" s="156">
        <f>ROUND(BB94, 2)</f>
        <v>0</v>
      </c>
      <c r="X31" s="157"/>
      <c r="Y31" s="157"/>
      <c r="Z31" s="157"/>
      <c r="AA31" s="157"/>
      <c r="AB31" s="157"/>
      <c r="AC31" s="157"/>
      <c r="AD31" s="157"/>
      <c r="AE31" s="157"/>
      <c r="AK31" s="156">
        <v>0</v>
      </c>
      <c r="AL31" s="157"/>
      <c r="AM31" s="157"/>
      <c r="AN31" s="157"/>
      <c r="AO31" s="157"/>
      <c r="AR31" s="31"/>
      <c r="BE31" s="146"/>
    </row>
    <row r="32" spans="2:71" s="2" customFormat="1" ht="14.45" hidden="1" customHeight="1">
      <c r="B32" s="31"/>
      <c r="F32" s="22" t="s">
        <v>51</v>
      </c>
      <c r="L32" s="158">
        <v>0.12</v>
      </c>
      <c r="M32" s="157"/>
      <c r="N32" s="157"/>
      <c r="O32" s="157"/>
      <c r="P32" s="157"/>
      <c r="W32" s="156">
        <f>ROUND(BC94, 2)</f>
        <v>0</v>
      </c>
      <c r="X32" s="157"/>
      <c r="Y32" s="157"/>
      <c r="Z32" s="157"/>
      <c r="AA32" s="157"/>
      <c r="AB32" s="157"/>
      <c r="AC32" s="157"/>
      <c r="AD32" s="157"/>
      <c r="AE32" s="157"/>
      <c r="AK32" s="156">
        <v>0</v>
      </c>
      <c r="AL32" s="157"/>
      <c r="AM32" s="157"/>
      <c r="AN32" s="157"/>
      <c r="AO32" s="157"/>
      <c r="AR32" s="31"/>
      <c r="BE32" s="146"/>
    </row>
    <row r="33" spans="2:57" s="2" customFormat="1" ht="14.45" hidden="1" customHeight="1">
      <c r="B33" s="31"/>
      <c r="F33" s="22" t="s">
        <v>52</v>
      </c>
      <c r="L33" s="158">
        <v>0</v>
      </c>
      <c r="M33" s="157"/>
      <c r="N33" s="157"/>
      <c r="O33" s="157"/>
      <c r="P33" s="157"/>
      <c r="W33" s="156">
        <f>ROUND(BD94, 2)</f>
        <v>0</v>
      </c>
      <c r="X33" s="157"/>
      <c r="Y33" s="157"/>
      <c r="Z33" s="157"/>
      <c r="AA33" s="157"/>
      <c r="AB33" s="157"/>
      <c r="AC33" s="157"/>
      <c r="AD33" s="157"/>
      <c r="AE33" s="157"/>
      <c r="AK33" s="156">
        <v>0</v>
      </c>
      <c r="AL33" s="157"/>
      <c r="AM33" s="157"/>
      <c r="AN33" s="157"/>
      <c r="AO33" s="157"/>
      <c r="AR33" s="31"/>
      <c r="BE33" s="146"/>
    </row>
    <row r="34" spans="2:57" s="1" customFormat="1" ht="6.95" customHeight="1">
      <c r="B34" s="27"/>
      <c r="AR34" s="27"/>
      <c r="BE34" s="145"/>
    </row>
    <row r="35" spans="2:57" s="1" customFormat="1" ht="25.9" customHeight="1">
      <c r="B35" s="27"/>
      <c r="C35" s="32"/>
      <c r="D35" s="33" t="s">
        <v>53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54</v>
      </c>
      <c r="U35" s="34"/>
      <c r="V35" s="34"/>
      <c r="W35" s="34"/>
      <c r="X35" s="159" t="s">
        <v>55</v>
      </c>
      <c r="Y35" s="160"/>
      <c r="Z35" s="160"/>
      <c r="AA35" s="160"/>
      <c r="AB35" s="160"/>
      <c r="AC35" s="34"/>
      <c r="AD35" s="34"/>
      <c r="AE35" s="34"/>
      <c r="AF35" s="34"/>
      <c r="AG35" s="34"/>
      <c r="AH35" s="34"/>
      <c r="AI35" s="34"/>
      <c r="AJ35" s="34"/>
      <c r="AK35" s="161">
        <f>SUM(AK26:AK33)</f>
        <v>0</v>
      </c>
      <c r="AL35" s="160"/>
      <c r="AM35" s="160"/>
      <c r="AN35" s="160"/>
      <c r="AO35" s="162"/>
      <c r="AP35" s="32"/>
      <c r="AQ35" s="32"/>
      <c r="AR35" s="27"/>
    </row>
    <row r="36" spans="2:57" s="1" customFormat="1" ht="6.95" customHeight="1">
      <c r="B36" s="27"/>
      <c r="AR36" s="27"/>
    </row>
    <row r="37" spans="2:57" s="1" customFormat="1" ht="14.45" customHeight="1">
      <c r="B37" s="27"/>
      <c r="AR37" s="27"/>
    </row>
    <row r="38" spans="2:57" ht="14.45" customHeight="1">
      <c r="B38" s="15"/>
      <c r="AR38" s="15"/>
    </row>
    <row r="39" spans="2:57" ht="14.45" customHeight="1">
      <c r="B39" s="15"/>
      <c r="AR39" s="15"/>
    </row>
    <row r="40" spans="2:57" ht="14.45" customHeight="1">
      <c r="B40" s="15"/>
      <c r="AR40" s="15"/>
    </row>
    <row r="41" spans="2:57" ht="14.45" customHeight="1">
      <c r="B41" s="15"/>
      <c r="AR41" s="15"/>
    </row>
    <row r="42" spans="2:57" ht="14.45" customHeight="1">
      <c r="B42" s="15"/>
      <c r="AR42" s="15"/>
    </row>
    <row r="43" spans="2:57" ht="14.45" customHeight="1">
      <c r="B43" s="15"/>
      <c r="AR43" s="15"/>
    </row>
    <row r="44" spans="2:57" ht="14.45" customHeight="1">
      <c r="B44" s="15"/>
      <c r="AR44" s="15"/>
    </row>
    <row r="45" spans="2:57" ht="14.45" customHeight="1">
      <c r="B45" s="15"/>
      <c r="AR45" s="15"/>
    </row>
    <row r="46" spans="2:57" ht="14.45" customHeight="1">
      <c r="B46" s="15"/>
      <c r="AR46" s="15"/>
    </row>
    <row r="47" spans="2:57" ht="14.45" customHeight="1">
      <c r="B47" s="15"/>
      <c r="AR47" s="15"/>
    </row>
    <row r="48" spans="2:57" ht="14.45" customHeight="1">
      <c r="B48" s="15"/>
      <c r="AR48" s="15"/>
    </row>
    <row r="49" spans="2:44" s="1" customFormat="1" ht="14.45" customHeight="1">
      <c r="B49" s="27"/>
      <c r="D49" s="36" t="s">
        <v>56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57</v>
      </c>
      <c r="AI49" s="37"/>
      <c r="AJ49" s="37"/>
      <c r="AK49" s="37"/>
      <c r="AL49" s="37"/>
      <c r="AM49" s="37"/>
      <c r="AN49" s="37"/>
      <c r="AO49" s="37"/>
      <c r="AR49" s="27"/>
    </row>
    <row r="50" spans="2:44" ht="11.25">
      <c r="B50" s="15"/>
      <c r="AR50" s="15"/>
    </row>
    <row r="51" spans="2:44" ht="11.25">
      <c r="B51" s="15"/>
      <c r="AR51" s="15"/>
    </row>
    <row r="52" spans="2:44" ht="11.25">
      <c r="B52" s="15"/>
      <c r="AR52" s="15"/>
    </row>
    <row r="53" spans="2:44" ht="11.25">
      <c r="B53" s="15"/>
      <c r="AR53" s="15"/>
    </row>
    <row r="54" spans="2:44" ht="11.25">
      <c r="B54" s="15"/>
      <c r="AR54" s="15"/>
    </row>
    <row r="55" spans="2:44" ht="11.25">
      <c r="B55" s="15"/>
      <c r="AR55" s="15"/>
    </row>
    <row r="56" spans="2:44" ht="11.25">
      <c r="B56" s="15"/>
      <c r="AR56" s="15"/>
    </row>
    <row r="57" spans="2:44" ht="11.25">
      <c r="B57" s="15"/>
      <c r="AR57" s="15"/>
    </row>
    <row r="58" spans="2:44" ht="11.25">
      <c r="B58" s="15"/>
      <c r="AR58" s="15"/>
    </row>
    <row r="59" spans="2:44" ht="11.25">
      <c r="B59" s="15"/>
      <c r="AR59" s="15"/>
    </row>
    <row r="60" spans="2:44" s="1" customFormat="1" ht="12.75">
      <c r="B60" s="27"/>
      <c r="D60" s="38" t="s">
        <v>58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8" t="s">
        <v>59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8" t="s">
        <v>58</v>
      </c>
      <c r="AI60" s="29"/>
      <c r="AJ60" s="29"/>
      <c r="AK60" s="29"/>
      <c r="AL60" s="29"/>
      <c r="AM60" s="38" t="s">
        <v>59</v>
      </c>
      <c r="AN60" s="29"/>
      <c r="AO60" s="29"/>
      <c r="AR60" s="27"/>
    </row>
    <row r="61" spans="2:44" ht="11.25">
      <c r="B61" s="15"/>
      <c r="AR61" s="15"/>
    </row>
    <row r="62" spans="2:44" ht="11.25">
      <c r="B62" s="15"/>
      <c r="AR62" s="15"/>
    </row>
    <row r="63" spans="2:44" ht="11.25">
      <c r="B63" s="15"/>
      <c r="AR63" s="15"/>
    </row>
    <row r="64" spans="2:44" s="1" customFormat="1" ht="12.75">
      <c r="B64" s="27"/>
      <c r="D64" s="36" t="s">
        <v>60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 t="s">
        <v>61</v>
      </c>
      <c r="AI64" s="37"/>
      <c r="AJ64" s="37"/>
      <c r="AK64" s="37"/>
      <c r="AL64" s="37"/>
      <c r="AM64" s="37"/>
      <c r="AN64" s="37"/>
      <c r="AO64" s="37"/>
      <c r="AR64" s="27"/>
    </row>
    <row r="65" spans="2:44" ht="11.25">
      <c r="B65" s="15"/>
      <c r="AR65" s="15"/>
    </row>
    <row r="66" spans="2:44" ht="11.25">
      <c r="B66" s="15"/>
      <c r="AR66" s="15"/>
    </row>
    <row r="67" spans="2:44" ht="11.25">
      <c r="B67" s="15"/>
      <c r="AR67" s="15"/>
    </row>
    <row r="68" spans="2:44" ht="11.25">
      <c r="B68" s="15"/>
      <c r="AR68" s="15"/>
    </row>
    <row r="69" spans="2:44" ht="11.25">
      <c r="B69" s="15"/>
      <c r="AR69" s="15"/>
    </row>
    <row r="70" spans="2:44" ht="11.25">
      <c r="B70" s="15"/>
      <c r="AR70" s="15"/>
    </row>
    <row r="71" spans="2:44" ht="11.25">
      <c r="B71" s="15"/>
      <c r="AR71" s="15"/>
    </row>
    <row r="72" spans="2:44" ht="11.25">
      <c r="B72" s="15"/>
      <c r="AR72" s="15"/>
    </row>
    <row r="73" spans="2:44" ht="11.25">
      <c r="B73" s="15"/>
      <c r="AR73" s="15"/>
    </row>
    <row r="74" spans="2:44" ht="11.25">
      <c r="B74" s="15"/>
      <c r="AR74" s="15"/>
    </row>
    <row r="75" spans="2:44" s="1" customFormat="1" ht="12.75">
      <c r="B75" s="27"/>
      <c r="D75" s="38" t="s">
        <v>58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8" t="s">
        <v>59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8" t="s">
        <v>58</v>
      </c>
      <c r="AI75" s="29"/>
      <c r="AJ75" s="29"/>
      <c r="AK75" s="29"/>
      <c r="AL75" s="29"/>
      <c r="AM75" s="38" t="s">
        <v>59</v>
      </c>
      <c r="AN75" s="29"/>
      <c r="AO75" s="29"/>
      <c r="AR75" s="27"/>
    </row>
    <row r="76" spans="2:44" s="1" customFormat="1" ht="11.25">
      <c r="B76" s="27"/>
      <c r="AR76" s="27"/>
    </row>
    <row r="77" spans="2:44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7"/>
    </row>
    <row r="81" spans="1:91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7"/>
    </row>
    <row r="82" spans="1:91" s="1" customFormat="1" ht="24.95" customHeight="1">
      <c r="B82" s="27"/>
      <c r="C82" s="16" t="s">
        <v>62</v>
      </c>
      <c r="AR82" s="27"/>
    </row>
    <row r="83" spans="1:91" s="1" customFormat="1" ht="6.95" customHeight="1">
      <c r="B83" s="27"/>
      <c r="AR83" s="27"/>
    </row>
    <row r="84" spans="1:91" s="3" customFormat="1" ht="12" customHeight="1">
      <c r="B84" s="43"/>
      <c r="C84" s="22" t="s">
        <v>13</v>
      </c>
      <c r="L84" s="3" t="str">
        <f>K5</f>
        <v>24MT045</v>
      </c>
      <c r="AR84" s="43"/>
    </row>
    <row r="85" spans="1:91" s="4" customFormat="1" ht="36.950000000000003" customHeight="1">
      <c r="B85" s="44"/>
      <c r="C85" s="45" t="s">
        <v>16</v>
      </c>
      <c r="L85" s="163" t="str">
        <f>K6</f>
        <v>Škola Elpis Brno - cvičný byt pro vzdělávání</v>
      </c>
      <c r="M85" s="164"/>
      <c r="N85" s="164"/>
      <c r="O85" s="164"/>
      <c r="P85" s="164"/>
      <c r="Q85" s="164"/>
      <c r="R85" s="164"/>
      <c r="S85" s="164"/>
      <c r="T85" s="164"/>
      <c r="U85" s="164"/>
      <c r="V85" s="164"/>
      <c r="W85" s="164"/>
      <c r="X85" s="164"/>
      <c r="Y85" s="164"/>
      <c r="Z85" s="164"/>
      <c r="AA85" s="164"/>
      <c r="AB85" s="164"/>
      <c r="AC85" s="164"/>
      <c r="AD85" s="164"/>
      <c r="AE85" s="164"/>
      <c r="AF85" s="164"/>
      <c r="AG85" s="164"/>
      <c r="AH85" s="164"/>
      <c r="AI85" s="164"/>
      <c r="AJ85" s="164"/>
      <c r="AK85" s="164"/>
      <c r="AL85" s="164"/>
      <c r="AM85" s="164"/>
      <c r="AN85" s="164"/>
      <c r="AO85" s="164"/>
      <c r="AR85" s="44"/>
    </row>
    <row r="86" spans="1:91" s="1" customFormat="1" ht="6.95" customHeight="1">
      <c r="B86" s="27"/>
      <c r="AR86" s="27"/>
    </row>
    <row r="87" spans="1:91" s="1" customFormat="1" ht="12" customHeight="1">
      <c r="B87" s="27"/>
      <c r="C87" s="22" t="s">
        <v>20</v>
      </c>
      <c r="L87" s="46" t="str">
        <f>IF(K8="","",K8)</f>
        <v>Židenice</v>
      </c>
      <c r="AI87" s="22" t="s">
        <v>22</v>
      </c>
      <c r="AM87" s="165" t="str">
        <f>IF(AN8= "","",AN8)</f>
        <v>17. 7. 2024</v>
      </c>
      <c r="AN87" s="165"/>
      <c r="AR87" s="27"/>
    </row>
    <row r="88" spans="1:91" s="1" customFormat="1" ht="6.95" customHeight="1">
      <c r="B88" s="27"/>
      <c r="AR88" s="27"/>
    </row>
    <row r="89" spans="1:91" s="1" customFormat="1" ht="15.2" customHeight="1">
      <c r="B89" s="27"/>
      <c r="C89" s="22" t="s">
        <v>24</v>
      </c>
      <c r="L89" s="3" t="str">
        <f>IF(E11= "","",E11)</f>
        <v>MŠ speciální, ZŠ speciální a PŠ Elpis Brno, p.o.</v>
      </c>
      <c r="AI89" s="22" t="s">
        <v>32</v>
      </c>
      <c r="AM89" s="166" t="str">
        <f>IF(E17="","",E17)</f>
        <v>Pro budovy, s.r.o.</v>
      </c>
      <c r="AN89" s="167"/>
      <c r="AO89" s="167"/>
      <c r="AP89" s="167"/>
      <c r="AR89" s="27"/>
      <c r="AS89" s="168" t="s">
        <v>63</v>
      </c>
      <c r="AT89" s="169"/>
      <c r="AU89" s="48"/>
      <c r="AV89" s="48"/>
      <c r="AW89" s="48"/>
      <c r="AX89" s="48"/>
      <c r="AY89" s="48"/>
      <c r="AZ89" s="48"/>
      <c r="BA89" s="48"/>
      <c r="BB89" s="48"/>
      <c r="BC89" s="48"/>
      <c r="BD89" s="49"/>
    </row>
    <row r="90" spans="1:91" s="1" customFormat="1" ht="25.7" customHeight="1">
      <c r="B90" s="27"/>
      <c r="C90" s="22" t="s">
        <v>30</v>
      </c>
      <c r="L90" s="3" t="str">
        <f>IF(E14= "Vyplň údaj","",E14)</f>
        <v/>
      </c>
      <c r="AI90" s="22" t="s">
        <v>37</v>
      </c>
      <c r="AM90" s="166" t="str">
        <f>IF(E20="","",E20)</f>
        <v>STAGA stavební agentura s.r.o.</v>
      </c>
      <c r="AN90" s="167"/>
      <c r="AO90" s="167"/>
      <c r="AP90" s="167"/>
      <c r="AR90" s="27"/>
      <c r="AS90" s="170"/>
      <c r="AT90" s="171"/>
      <c r="BD90" s="51"/>
    </row>
    <row r="91" spans="1:91" s="1" customFormat="1" ht="10.9" customHeight="1">
      <c r="B91" s="27"/>
      <c r="AR91" s="27"/>
      <c r="AS91" s="170"/>
      <c r="AT91" s="171"/>
      <c r="BD91" s="51"/>
    </row>
    <row r="92" spans="1:91" s="1" customFormat="1" ht="29.25" customHeight="1">
      <c r="B92" s="27"/>
      <c r="C92" s="172" t="s">
        <v>64</v>
      </c>
      <c r="D92" s="173"/>
      <c r="E92" s="173"/>
      <c r="F92" s="173"/>
      <c r="G92" s="173"/>
      <c r="H92" s="52"/>
      <c r="I92" s="174" t="s">
        <v>65</v>
      </c>
      <c r="J92" s="173"/>
      <c r="K92" s="173"/>
      <c r="L92" s="173"/>
      <c r="M92" s="173"/>
      <c r="N92" s="173"/>
      <c r="O92" s="173"/>
      <c r="P92" s="173"/>
      <c r="Q92" s="173"/>
      <c r="R92" s="173"/>
      <c r="S92" s="173"/>
      <c r="T92" s="173"/>
      <c r="U92" s="173"/>
      <c r="V92" s="173"/>
      <c r="W92" s="173"/>
      <c r="X92" s="173"/>
      <c r="Y92" s="173"/>
      <c r="Z92" s="173"/>
      <c r="AA92" s="173"/>
      <c r="AB92" s="173"/>
      <c r="AC92" s="173"/>
      <c r="AD92" s="173"/>
      <c r="AE92" s="173"/>
      <c r="AF92" s="173"/>
      <c r="AG92" s="175" t="s">
        <v>66</v>
      </c>
      <c r="AH92" s="173"/>
      <c r="AI92" s="173"/>
      <c r="AJ92" s="173"/>
      <c r="AK92" s="173"/>
      <c r="AL92" s="173"/>
      <c r="AM92" s="173"/>
      <c r="AN92" s="174" t="s">
        <v>67</v>
      </c>
      <c r="AO92" s="173"/>
      <c r="AP92" s="176"/>
      <c r="AQ92" s="53" t="s">
        <v>68</v>
      </c>
      <c r="AR92" s="27"/>
      <c r="AS92" s="54" t="s">
        <v>69</v>
      </c>
      <c r="AT92" s="55" t="s">
        <v>70</v>
      </c>
      <c r="AU92" s="55" t="s">
        <v>71</v>
      </c>
      <c r="AV92" s="55" t="s">
        <v>72</v>
      </c>
      <c r="AW92" s="55" t="s">
        <v>73</v>
      </c>
      <c r="AX92" s="55" t="s">
        <v>74</v>
      </c>
      <c r="AY92" s="55" t="s">
        <v>75</v>
      </c>
      <c r="AZ92" s="55" t="s">
        <v>76</v>
      </c>
      <c r="BA92" s="55" t="s">
        <v>77</v>
      </c>
      <c r="BB92" s="55" t="s">
        <v>78</v>
      </c>
      <c r="BC92" s="55" t="s">
        <v>79</v>
      </c>
      <c r="BD92" s="56" t="s">
        <v>80</v>
      </c>
    </row>
    <row r="93" spans="1:91" s="1" customFormat="1" ht="10.9" customHeight="1">
      <c r="B93" s="27"/>
      <c r="AR93" s="27"/>
      <c r="AS93" s="57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9"/>
    </row>
    <row r="94" spans="1:91" s="5" customFormat="1" ht="32.450000000000003" customHeight="1">
      <c r="B94" s="58"/>
      <c r="C94" s="59" t="s">
        <v>81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180">
        <f>ROUND(AG95,2)</f>
        <v>0</v>
      </c>
      <c r="AH94" s="180"/>
      <c r="AI94" s="180"/>
      <c r="AJ94" s="180"/>
      <c r="AK94" s="180"/>
      <c r="AL94" s="180"/>
      <c r="AM94" s="180"/>
      <c r="AN94" s="181">
        <f>SUM(AG94,AT94)</f>
        <v>0</v>
      </c>
      <c r="AO94" s="181"/>
      <c r="AP94" s="181"/>
      <c r="AQ94" s="62" t="s">
        <v>1</v>
      </c>
      <c r="AR94" s="58"/>
      <c r="AS94" s="63">
        <f>ROUND(AS95,2)</f>
        <v>0</v>
      </c>
      <c r="AT94" s="64">
        <f>ROUND(SUM(AV94:AW94),2)</f>
        <v>0</v>
      </c>
      <c r="AU94" s="65">
        <f>ROUND(AU95,5)</f>
        <v>0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ROUND(AZ95,2)</f>
        <v>0</v>
      </c>
      <c r="BA94" s="64">
        <f>ROUND(BA95,2)</f>
        <v>0</v>
      </c>
      <c r="BB94" s="64">
        <f>ROUND(BB95,2)</f>
        <v>0</v>
      </c>
      <c r="BC94" s="64">
        <f>ROUND(BC95,2)</f>
        <v>0</v>
      </c>
      <c r="BD94" s="66">
        <f>ROUND(BD95,2)</f>
        <v>0</v>
      </c>
      <c r="BS94" s="67" t="s">
        <v>82</v>
      </c>
      <c r="BT94" s="67" t="s">
        <v>83</v>
      </c>
      <c r="BU94" s="68" t="s">
        <v>84</v>
      </c>
      <c r="BV94" s="67" t="s">
        <v>85</v>
      </c>
      <c r="BW94" s="67" t="s">
        <v>5</v>
      </c>
      <c r="BX94" s="67" t="s">
        <v>86</v>
      </c>
      <c r="CL94" s="67" t="s">
        <v>1</v>
      </c>
    </row>
    <row r="95" spans="1:91" s="6" customFormat="1" ht="16.5" customHeight="1">
      <c r="A95" s="69" t="s">
        <v>87</v>
      </c>
      <c r="B95" s="70"/>
      <c r="C95" s="71"/>
      <c r="D95" s="179" t="s">
        <v>88</v>
      </c>
      <c r="E95" s="179"/>
      <c r="F95" s="179"/>
      <c r="G95" s="179"/>
      <c r="H95" s="179"/>
      <c r="I95" s="72"/>
      <c r="J95" s="179" t="s">
        <v>89</v>
      </c>
      <c r="K95" s="179"/>
      <c r="L95" s="179"/>
      <c r="M95" s="179"/>
      <c r="N95" s="179"/>
      <c r="O95" s="179"/>
      <c r="P95" s="179"/>
      <c r="Q95" s="179"/>
      <c r="R95" s="179"/>
      <c r="S95" s="179"/>
      <c r="T95" s="179"/>
      <c r="U95" s="179"/>
      <c r="V95" s="179"/>
      <c r="W95" s="179"/>
      <c r="X95" s="179"/>
      <c r="Y95" s="179"/>
      <c r="Z95" s="179"/>
      <c r="AA95" s="179"/>
      <c r="AB95" s="179"/>
      <c r="AC95" s="179"/>
      <c r="AD95" s="179"/>
      <c r="AE95" s="179"/>
      <c r="AF95" s="179"/>
      <c r="AG95" s="177">
        <f>'03 - Interiér'!J30</f>
        <v>0</v>
      </c>
      <c r="AH95" s="178"/>
      <c r="AI95" s="178"/>
      <c r="AJ95" s="178"/>
      <c r="AK95" s="178"/>
      <c r="AL95" s="178"/>
      <c r="AM95" s="178"/>
      <c r="AN95" s="177">
        <f>SUM(AG95,AT95)</f>
        <v>0</v>
      </c>
      <c r="AO95" s="178"/>
      <c r="AP95" s="178"/>
      <c r="AQ95" s="73" t="s">
        <v>90</v>
      </c>
      <c r="AR95" s="70"/>
      <c r="AS95" s="74">
        <v>0</v>
      </c>
      <c r="AT95" s="75">
        <f>ROUND(SUM(AV95:AW95),2)</f>
        <v>0</v>
      </c>
      <c r="AU95" s="76">
        <f>'03 - Interiér'!P120</f>
        <v>0</v>
      </c>
      <c r="AV95" s="75">
        <f>'03 - Interiér'!J33</f>
        <v>0</v>
      </c>
      <c r="AW95" s="75">
        <f>'03 - Interiér'!J34</f>
        <v>0</v>
      </c>
      <c r="AX95" s="75">
        <f>'03 - Interiér'!J35</f>
        <v>0</v>
      </c>
      <c r="AY95" s="75">
        <f>'03 - Interiér'!J36</f>
        <v>0</v>
      </c>
      <c r="AZ95" s="75">
        <f>'03 - Interiér'!F33</f>
        <v>0</v>
      </c>
      <c r="BA95" s="75">
        <f>'03 - Interiér'!F34</f>
        <v>0</v>
      </c>
      <c r="BB95" s="75">
        <f>'03 - Interiér'!F35</f>
        <v>0</v>
      </c>
      <c r="BC95" s="75">
        <f>'03 - Interiér'!F36</f>
        <v>0</v>
      </c>
      <c r="BD95" s="77">
        <f>'03 - Interiér'!F37</f>
        <v>0</v>
      </c>
      <c r="BT95" s="78" t="s">
        <v>91</v>
      </c>
      <c r="BV95" s="78" t="s">
        <v>85</v>
      </c>
      <c r="BW95" s="78" t="s">
        <v>92</v>
      </c>
      <c r="BX95" s="78" t="s">
        <v>5</v>
      </c>
      <c r="CL95" s="78" t="s">
        <v>1</v>
      </c>
      <c r="CM95" s="78" t="s">
        <v>93</v>
      </c>
    </row>
    <row r="96" spans="1:91" s="1" customFormat="1" ht="30" customHeight="1">
      <c r="B96" s="27"/>
      <c r="AR96" s="27"/>
    </row>
    <row r="97" spans="2:44" s="1" customFormat="1" ht="6.95" customHeight="1"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27"/>
    </row>
  </sheetData>
  <sheetProtection algorithmName="SHA-512" hashValue="RrToishT/1V5GaCLw0HcC+Fw4F75NRkC2SlmhEtq6nbmmrTecJRm/8D1One4VOetcDNLeLgigkUdCfsbYiy2bA==" saltValue="abUsyWU4UGkPkYFxuOhZwHToZAZhnQrGAqqLoLgcFFooafY+GMuOItfS2/4+QMEsm/DGJyLprTkP20dGdGpHgQ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3 - Interiér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9"/>
  <sheetViews>
    <sheetView showGridLines="0" tabSelected="1" topLeftCell="A135" workbookViewId="0">
      <selection activeCell="F163" sqref="F163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AT2" s="12" t="s">
        <v>92</v>
      </c>
    </row>
    <row r="3" spans="2:46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  <c r="AT3" s="12" t="s">
        <v>93</v>
      </c>
    </row>
    <row r="4" spans="2:46" ht="24.95" customHeight="1">
      <c r="B4" s="15"/>
      <c r="D4" s="16" t="s">
        <v>94</v>
      </c>
      <c r="L4" s="15"/>
      <c r="M4" s="79" t="s">
        <v>10</v>
      </c>
      <c r="AT4" s="12" t="s">
        <v>4</v>
      </c>
    </row>
    <row r="5" spans="2:46" ht="6.95" customHeight="1">
      <c r="B5" s="15"/>
      <c r="L5" s="15"/>
    </row>
    <row r="6" spans="2:46" ht="12" customHeight="1">
      <c r="B6" s="15"/>
      <c r="D6" s="22" t="s">
        <v>16</v>
      </c>
      <c r="L6" s="15"/>
    </row>
    <row r="7" spans="2:46" ht="16.5" customHeight="1">
      <c r="B7" s="15"/>
      <c r="E7" s="182" t="str">
        <f>'Rekapitulace stavby'!K6</f>
        <v>Škola Elpis Brno - cvičný byt pro vzdělávání</v>
      </c>
      <c r="F7" s="183"/>
      <c r="G7" s="183"/>
      <c r="H7" s="183"/>
      <c r="L7" s="15"/>
    </row>
    <row r="8" spans="2:46" s="1" customFormat="1" ht="12" customHeight="1">
      <c r="B8" s="27"/>
      <c r="D8" s="22" t="s">
        <v>95</v>
      </c>
      <c r="L8" s="27"/>
    </row>
    <row r="9" spans="2:46" s="1" customFormat="1" ht="16.5" customHeight="1">
      <c r="B9" s="27"/>
      <c r="E9" s="163" t="s">
        <v>96</v>
      </c>
      <c r="F9" s="184"/>
      <c r="G9" s="184"/>
      <c r="H9" s="184"/>
      <c r="L9" s="27"/>
    </row>
    <row r="10" spans="2:46" s="1" customFormat="1" ht="11.25">
      <c r="B10" s="27"/>
      <c r="L10" s="27"/>
    </row>
    <row r="11" spans="2:46" s="1" customFormat="1" ht="12" customHeight="1">
      <c r="B11" s="27"/>
      <c r="D11" s="22" t="s">
        <v>18</v>
      </c>
      <c r="F11" s="20" t="s">
        <v>1</v>
      </c>
      <c r="I11" s="22" t="s">
        <v>19</v>
      </c>
      <c r="J11" s="20" t="s">
        <v>1</v>
      </c>
      <c r="L11" s="27"/>
    </row>
    <row r="12" spans="2:46" s="1" customFormat="1" ht="12" customHeight="1">
      <c r="B12" s="27"/>
      <c r="D12" s="22" t="s">
        <v>20</v>
      </c>
      <c r="F12" s="20" t="s">
        <v>21</v>
      </c>
      <c r="I12" s="22" t="s">
        <v>22</v>
      </c>
      <c r="J12" s="47" t="str">
        <f>'Rekapitulace stavby'!AN8</f>
        <v>17. 7. 2024</v>
      </c>
      <c r="L12" s="27"/>
    </row>
    <row r="13" spans="2:46" s="1" customFormat="1" ht="10.9" customHeight="1">
      <c r="B13" s="27"/>
      <c r="L13" s="27"/>
    </row>
    <row r="14" spans="2:46" s="1" customFormat="1" ht="12" customHeight="1">
      <c r="B14" s="27"/>
      <c r="D14" s="22" t="s">
        <v>24</v>
      </c>
      <c r="I14" s="22" t="s">
        <v>25</v>
      </c>
      <c r="J14" s="20" t="s">
        <v>26</v>
      </c>
      <c r="L14" s="27"/>
    </row>
    <row r="15" spans="2:46" s="1" customFormat="1" ht="18" customHeight="1">
      <c r="B15" s="27"/>
      <c r="E15" s="20" t="s">
        <v>27</v>
      </c>
      <c r="I15" s="22" t="s">
        <v>28</v>
      </c>
      <c r="J15" s="20" t="s">
        <v>29</v>
      </c>
      <c r="L15" s="27"/>
    </row>
    <row r="16" spans="2:46" s="1" customFormat="1" ht="6.95" customHeight="1">
      <c r="B16" s="27"/>
      <c r="L16" s="27"/>
    </row>
    <row r="17" spans="2:12" s="1" customFormat="1" ht="12" customHeight="1">
      <c r="B17" s="27"/>
      <c r="D17" s="22" t="s">
        <v>30</v>
      </c>
      <c r="I17" s="22" t="s">
        <v>25</v>
      </c>
      <c r="J17" s="23" t="str">
        <f>'Rekapitulace stavby'!AN13</f>
        <v>Vyplň údaj</v>
      </c>
      <c r="L17" s="27"/>
    </row>
    <row r="18" spans="2:12" s="1" customFormat="1" ht="18" customHeight="1">
      <c r="B18" s="27"/>
      <c r="E18" s="185" t="str">
        <f>'Rekapitulace stavby'!E14</f>
        <v>Vyplň údaj</v>
      </c>
      <c r="F18" s="147"/>
      <c r="G18" s="147"/>
      <c r="H18" s="147"/>
      <c r="I18" s="22" t="s">
        <v>28</v>
      </c>
      <c r="J18" s="23" t="str">
        <f>'Rekapitulace stavby'!AN14</f>
        <v>Vyplň údaj</v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2" t="s">
        <v>32</v>
      </c>
      <c r="I20" s="22" t="s">
        <v>25</v>
      </c>
      <c r="J20" s="20" t="s">
        <v>33</v>
      </c>
      <c r="L20" s="27"/>
    </row>
    <row r="21" spans="2:12" s="1" customFormat="1" ht="18" customHeight="1">
      <c r="B21" s="27"/>
      <c r="E21" s="20" t="s">
        <v>34</v>
      </c>
      <c r="I21" s="22" t="s">
        <v>28</v>
      </c>
      <c r="J21" s="20" t="s">
        <v>35</v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2" t="s">
        <v>37</v>
      </c>
      <c r="I23" s="22" t="s">
        <v>25</v>
      </c>
      <c r="J23" s="20" t="s">
        <v>38</v>
      </c>
      <c r="L23" s="27"/>
    </row>
    <row r="24" spans="2:12" s="1" customFormat="1" ht="18" customHeight="1">
      <c r="B24" s="27"/>
      <c r="E24" s="20" t="s">
        <v>39</v>
      </c>
      <c r="I24" s="22" t="s">
        <v>28</v>
      </c>
      <c r="J24" s="20" t="s">
        <v>40</v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2" t="s">
        <v>41</v>
      </c>
      <c r="L26" s="27"/>
    </row>
    <row r="27" spans="2:12" s="7" customFormat="1" ht="107.25" customHeight="1">
      <c r="B27" s="80"/>
      <c r="E27" s="152" t="s">
        <v>42</v>
      </c>
      <c r="F27" s="152"/>
      <c r="G27" s="152"/>
      <c r="H27" s="152"/>
      <c r="L27" s="80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customHeight="1">
      <c r="B30" s="27"/>
      <c r="D30" s="81" t="s">
        <v>43</v>
      </c>
      <c r="J30" s="61">
        <f>ROUND(J120, 2)</f>
        <v>0</v>
      </c>
      <c r="L30" s="27"/>
    </row>
    <row r="31" spans="2:12" s="1" customFormat="1" ht="6.95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customHeight="1">
      <c r="B32" s="27"/>
      <c r="F32" s="30" t="s">
        <v>45</v>
      </c>
      <c r="I32" s="30" t="s">
        <v>44</v>
      </c>
      <c r="J32" s="30" t="s">
        <v>46</v>
      </c>
      <c r="L32" s="27"/>
    </row>
    <row r="33" spans="2:12" s="1" customFormat="1" ht="14.45" customHeight="1">
      <c r="B33" s="27"/>
      <c r="D33" s="50" t="s">
        <v>47</v>
      </c>
      <c r="E33" s="22" t="s">
        <v>48</v>
      </c>
      <c r="F33" s="82">
        <f>ROUND((ROUND((SUM(BE120:BE162)),  2) + SUM(BE164:BE168)), 2)</f>
        <v>0</v>
      </c>
      <c r="I33" s="83">
        <v>0.21</v>
      </c>
      <c r="J33" s="82">
        <f>ROUND((ROUND(((SUM(BE120:BE162))*I33),  2) + (SUM(BE164:BE168)*I33)), 2)</f>
        <v>0</v>
      </c>
      <c r="L33" s="27"/>
    </row>
    <row r="34" spans="2:12" s="1" customFormat="1" ht="14.45" customHeight="1">
      <c r="B34" s="27"/>
      <c r="E34" s="22" t="s">
        <v>49</v>
      </c>
      <c r="F34" s="82">
        <f>ROUND((ROUND((SUM(BF120:BF162)),  2) + SUM(BF164:BF168)), 2)</f>
        <v>0</v>
      </c>
      <c r="I34" s="83">
        <v>0.12</v>
      </c>
      <c r="J34" s="82">
        <f>ROUND((ROUND(((SUM(BF120:BF162))*I34),  2) + (SUM(BF164:BF168)*I34)), 2)</f>
        <v>0</v>
      </c>
      <c r="L34" s="27"/>
    </row>
    <row r="35" spans="2:12" s="1" customFormat="1" ht="14.45" hidden="1" customHeight="1">
      <c r="B35" s="27"/>
      <c r="E35" s="22" t="s">
        <v>50</v>
      </c>
      <c r="F35" s="82">
        <f>ROUND((ROUND((SUM(BG120:BG162)),  2) + SUM(BG164:BG168)), 2)</f>
        <v>0</v>
      </c>
      <c r="I35" s="83">
        <v>0.21</v>
      </c>
      <c r="J35" s="82">
        <f>0</f>
        <v>0</v>
      </c>
      <c r="L35" s="27"/>
    </row>
    <row r="36" spans="2:12" s="1" customFormat="1" ht="14.45" hidden="1" customHeight="1">
      <c r="B36" s="27"/>
      <c r="E36" s="22" t="s">
        <v>51</v>
      </c>
      <c r="F36" s="82">
        <f>ROUND((ROUND((SUM(BH120:BH162)),  2) + SUM(BH164:BH168)), 2)</f>
        <v>0</v>
      </c>
      <c r="I36" s="83">
        <v>0.12</v>
      </c>
      <c r="J36" s="82">
        <f>0</f>
        <v>0</v>
      </c>
      <c r="L36" s="27"/>
    </row>
    <row r="37" spans="2:12" s="1" customFormat="1" ht="14.45" hidden="1" customHeight="1">
      <c r="B37" s="27"/>
      <c r="E37" s="22" t="s">
        <v>52</v>
      </c>
      <c r="F37" s="82">
        <f>ROUND((ROUND((SUM(BI120:BI162)),  2) + SUM(BI164:BI168)), 2)</f>
        <v>0</v>
      </c>
      <c r="I37" s="83">
        <v>0</v>
      </c>
      <c r="J37" s="82">
        <f>0</f>
        <v>0</v>
      </c>
      <c r="L37" s="27"/>
    </row>
    <row r="38" spans="2:12" s="1" customFormat="1" ht="6.95" customHeight="1">
      <c r="B38" s="27"/>
      <c r="L38" s="27"/>
    </row>
    <row r="39" spans="2:12" s="1" customFormat="1" ht="25.35" customHeight="1">
      <c r="B39" s="27"/>
      <c r="C39" s="84"/>
      <c r="D39" s="85" t="s">
        <v>53</v>
      </c>
      <c r="E39" s="52"/>
      <c r="F39" s="52"/>
      <c r="G39" s="86" t="s">
        <v>54</v>
      </c>
      <c r="H39" s="87" t="s">
        <v>55</v>
      </c>
      <c r="I39" s="52"/>
      <c r="J39" s="88">
        <f>SUM(J30:J37)</f>
        <v>0</v>
      </c>
      <c r="K39" s="89"/>
      <c r="L39" s="27"/>
    </row>
    <row r="40" spans="2:12" s="1" customFormat="1" ht="14.45" customHeight="1">
      <c r="B40" s="27"/>
      <c r="L40" s="27"/>
    </row>
    <row r="41" spans="2:12" ht="14.45" customHeight="1">
      <c r="B41" s="15"/>
      <c r="L41" s="15"/>
    </row>
    <row r="42" spans="2:12" ht="14.45" customHeight="1">
      <c r="B42" s="15"/>
      <c r="L42" s="15"/>
    </row>
    <row r="43" spans="2:12" ht="14.45" customHeight="1">
      <c r="B43" s="15"/>
      <c r="L43" s="15"/>
    </row>
    <row r="44" spans="2:12" ht="14.45" customHeight="1">
      <c r="B44" s="15"/>
      <c r="L44" s="15"/>
    </row>
    <row r="45" spans="2:12" ht="14.45" customHeight="1">
      <c r="B45" s="15"/>
      <c r="L45" s="15"/>
    </row>
    <row r="46" spans="2:12" ht="14.45" customHeight="1">
      <c r="B46" s="15"/>
      <c r="L46" s="15"/>
    </row>
    <row r="47" spans="2:12" ht="14.45" customHeight="1">
      <c r="B47" s="15"/>
      <c r="L47" s="15"/>
    </row>
    <row r="48" spans="2:12" ht="14.45" customHeight="1">
      <c r="B48" s="15"/>
      <c r="L48" s="15"/>
    </row>
    <row r="49" spans="2:12" ht="14.45" customHeight="1">
      <c r="B49" s="15"/>
      <c r="L49" s="15"/>
    </row>
    <row r="50" spans="2:12" s="1" customFormat="1" ht="14.45" customHeight="1">
      <c r="B50" s="27"/>
      <c r="D50" s="36" t="s">
        <v>56</v>
      </c>
      <c r="E50" s="37"/>
      <c r="F50" s="37"/>
      <c r="G50" s="36" t="s">
        <v>57</v>
      </c>
      <c r="H50" s="37"/>
      <c r="I50" s="37"/>
      <c r="J50" s="37"/>
      <c r="K50" s="37"/>
      <c r="L50" s="27"/>
    </row>
    <row r="51" spans="2:12" ht="11.25">
      <c r="B51" s="15"/>
      <c r="L51" s="15"/>
    </row>
    <row r="52" spans="2:12" ht="11.25">
      <c r="B52" s="15"/>
      <c r="L52" s="15"/>
    </row>
    <row r="53" spans="2:12" ht="11.25">
      <c r="B53" s="15"/>
      <c r="L53" s="15"/>
    </row>
    <row r="54" spans="2:12" ht="11.25">
      <c r="B54" s="15"/>
      <c r="L54" s="15"/>
    </row>
    <row r="55" spans="2:12" ht="11.25">
      <c r="B55" s="15"/>
      <c r="L55" s="15"/>
    </row>
    <row r="56" spans="2:12" ht="11.25">
      <c r="B56" s="15"/>
      <c r="L56" s="15"/>
    </row>
    <row r="57" spans="2:12" ht="11.25">
      <c r="B57" s="15"/>
      <c r="L57" s="15"/>
    </row>
    <row r="58" spans="2:12" ht="11.25">
      <c r="B58" s="15"/>
      <c r="L58" s="15"/>
    </row>
    <row r="59" spans="2:12" ht="11.25">
      <c r="B59" s="15"/>
      <c r="L59" s="15"/>
    </row>
    <row r="60" spans="2:12" ht="11.25">
      <c r="B60" s="15"/>
      <c r="L60" s="15"/>
    </row>
    <row r="61" spans="2:12" s="1" customFormat="1" ht="12.75">
      <c r="B61" s="27"/>
      <c r="D61" s="38" t="s">
        <v>58</v>
      </c>
      <c r="E61" s="29"/>
      <c r="F61" s="90" t="s">
        <v>59</v>
      </c>
      <c r="G61" s="38" t="s">
        <v>58</v>
      </c>
      <c r="H61" s="29"/>
      <c r="I61" s="29"/>
      <c r="J61" s="91" t="s">
        <v>59</v>
      </c>
      <c r="K61" s="29"/>
      <c r="L61" s="27"/>
    </row>
    <row r="62" spans="2:12" ht="11.25">
      <c r="B62" s="15"/>
      <c r="L62" s="15"/>
    </row>
    <row r="63" spans="2:12" ht="11.25">
      <c r="B63" s="15"/>
      <c r="L63" s="15"/>
    </row>
    <row r="64" spans="2:12" ht="11.25">
      <c r="B64" s="15"/>
      <c r="L64" s="15"/>
    </row>
    <row r="65" spans="2:12" s="1" customFormat="1" ht="12.75">
      <c r="B65" s="27"/>
      <c r="D65" s="36" t="s">
        <v>60</v>
      </c>
      <c r="E65" s="37"/>
      <c r="F65" s="37"/>
      <c r="G65" s="36" t="s">
        <v>61</v>
      </c>
      <c r="H65" s="37"/>
      <c r="I65" s="37"/>
      <c r="J65" s="37"/>
      <c r="K65" s="37"/>
      <c r="L65" s="27"/>
    </row>
    <row r="66" spans="2:12" ht="11.25">
      <c r="B66" s="15"/>
      <c r="L66" s="15"/>
    </row>
    <row r="67" spans="2:12" ht="11.25">
      <c r="B67" s="15"/>
      <c r="L67" s="15"/>
    </row>
    <row r="68" spans="2:12" ht="11.25">
      <c r="B68" s="15"/>
      <c r="L68" s="15"/>
    </row>
    <row r="69" spans="2:12" ht="11.25">
      <c r="B69" s="15"/>
      <c r="L69" s="15"/>
    </row>
    <row r="70" spans="2:12" ht="11.25">
      <c r="B70" s="15"/>
      <c r="L70" s="15"/>
    </row>
    <row r="71" spans="2:12" ht="11.25">
      <c r="B71" s="15"/>
      <c r="L71" s="15"/>
    </row>
    <row r="72" spans="2:12" ht="11.25">
      <c r="B72" s="15"/>
      <c r="L72" s="15"/>
    </row>
    <row r="73" spans="2:12" ht="11.25">
      <c r="B73" s="15"/>
      <c r="L73" s="15"/>
    </row>
    <row r="74" spans="2:12" ht="11.25">
      <c r="B74" s="15"/>
      <c r="L74" s="15"/>
    </row>
    <row r="75" spans="2:12" ht="11.25">
      <c r="B75" s="15"/>
      <c r="L75" s="15"/>
    </row>
    <row r="76" spans="2:12" s="1" customFormat="1" ht="12.75">
      <c r="B76" s="27"/>
      <c r="D76" s="38" t="s">
        <v>58</v>
      </c>
      <c r="E76" s="29"/>
      <c r="F76" s="90" t="s">
        <v>59</v>
      </c>
      <c r="G76" s="38" t="s">
        <v>58</v>
      </c>
      <c r="H76" s="29"/>
      <c r="I76" s="29"/>
      <c r="J76" s="91" t="s">
        <v>59</v>
      </c>
      <c r="K76" s="29"/>
      <c r="L76" s="27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6" t="s">
        <v>97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2" t="s">
        <v>16</v>
      </c>
      <c r="L84" s="27"/>
    </row>
    <row r="85" spans="2:47" s="1" customFormat="1" ht="16.5" customHeight="1">
      <c r="B85" s="27"/>
      <c r="E85" s="182" t="str">
        <f>E7</f>
        <v>Škola Elpis Brno - cvičný byt pro vzdělávání</v>
      </c>
      <c r="F85" s="183"/>
      <c r="G85" s="183"/>
      <c r="H85" s="183"/>
      <c r="L85" s="27"/>
    </row>
    <row r="86" spans="2:47" s="1" customFormat="1" ht="12" customHeight="1">
      <c r="B86" s="27"/>
      <c r="C86" s="22" t="s">
        <v>95</v>
      </c>
      <c r="L86" s="27"/>
    </row>
    <row r="87" spans="2:47" s="1" customFormat="1" ht="16.5" customHeight="1">
      <c r="B87" s="27"/>
      <c r="E87" s="163" t="str">
        <f>E9</f>
        <v>03 - Interiér</v>
      </c>
      <c r="F87" s="184"/>
      <c r="G87" s="184"/>
      <c r="H87" s="184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2" t="s">
        <v>20</v>
      </c>
      <c r="F89" s="20" t="str">
        <f>F12</f>
        <v>Židenice</v>
      </c>
      <c r="I89" s="22" t="s">
        <v>22</v>
      </c>
      <c r="J89" s="47" t="str">
        <f>IF(J12="","",J12)</f>
        <v>17. 7. 2024</v>
      </c>
      <c r="L89" s="27"/>
    </row>
    <row r="90" spans="2:47" s="1" customFormat="1" ht="6.95" customHeight="1">
      <c r="B90" s="27"/>
      <c r="L90" s="27"/>
    </row>
    <row r="91" spans="2:47" s="1" customFormat="1" ht="15.2" customHeight="1">
      <c r="B91" s="27"/>
      <c r="C91" s="22" t="s">
        <v>24</v>
      </c>
      <c r="F91" s="20" t="str">
        <f>E15</f>
        <v>MŠ speciální, ZŠ speciální a PŠ Elpis Brno, p.o.</v>
      </c>
      <c r="I91" s="22" t="s">
        <v>32</v>
      </c>
      <c r="J91" s="25" t="str">
        <f>E21</f>
        <v>Pro budovy, s.r.o.</v>
      </c>
      <c r="L91" s="27"/>
    </row>
    <row r="92" spans="2:47" s="1" customFormat="1" ht="25.7" customHeight="1">
      <c r="B92" s="27"/>
      <c r="C92" s="22" t="s">
        <v>30</v>
      </c>
      <c r="F92" s="20" t="str">
        <f>IF(E18="","",E18)</f>
        <v>Vyplň údaj</v>
      </c>
      <c r="I92" s="22" t="s">
        <v>37</v>
      </c>
      <c r="J92" s="25" t="str">
        <f>E24</f>
        <v>STAGA stavební agentura s.r.o.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2" t="s">
        <v>98</v>
      </c>
      <c r="D94" s="84"/>
      <c r="E94" s="84"/>
      <c r="F94" s="84"/>
      <c r="G94" s="84"/>
      <c r="H94" s="84"/>
      <c r="I94" s="84"/>
      <c r="J94" s="93" t="s">
        <v>99</v>
      </c>
      <c r="K94" s="84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94" t="s">
        <v>100</v>
      </c>
      <c r="J96" s="61">
        <f>J120</f>
        <v>0</v>
      </c>
      <c r="L96" s="27"/>
      <c r="AU96" s="12" t="s">
        <v>101</v>
      </c>
    </row>
    <row r="97" spans="2:12" s="8" customFormat="1" ht="24.95" customHeight="1">
      <c r="B97" s="95"/>
      <c r="D97" s="96" t="s">
        <v>102</v>
      </c>
      <c r="E97" s="97"/>
      <c r="F97" s="97"/>
      <c r="G97" s="97"/>
      <c r="H97" s="97"/>
      <c r="I97" s="97"/>
      <c r="J97" s="98">
        <f>J121</f>
        <v>0</v>
      </c>
      <c r="L97" s="95"/>
    </row>
    <row r="98" spans="2:12" s="8" customFormat="1" ht="24.95" customHeight="1">
      <c r="B98" s="95"/>
      <c r="D98" s="96" t="s">
        <v>103</v>
      </c>
      <c r="E98" s="97"/>
      <c r="F98" s="97"/>
      <c r="G98" s="97"/>
      <c r="H98" s="97"/>
      <c r="I98" s="97"/>
      <c r="J98" s="98">
        <f>J125</f>
        <v>0</v>
      </c>
      <c r="L98" s="95"/>
    </row>
    <row r="99" spans="2:12" s="8" customFormat="1" ht="24.95" customHeight="1">
      <c r="B99" s="95"/>
      <c r="D99" s="96" t="s">
        <v>104</v>
      </c>
      <c r="E99" s="97"/>
      <c r="F99" s="97"/>
      <c r="G99" s="97"/>
      <c r="H99" s="97"/>
      <c r="I99" s="97"/>
      <c r="J99" s="98">
        <f>J155</f>
        <v>0</v>
      </c>
      <c r="L99" s="95"/>
    </row>
    <row r="100" spans="2:12" s="8" customFormat="1" ht="21.75" customHeight="1">
      <c r="B100" s="95"/>
      <c r="D100" s="99" t="s">
        <v>105</v>
      </c>
      <c r="J100" s="100">
        <f>J163</f>
        <v>0</v>
      </c>
      <c r="L100" s="95"/>
    </row>
    <row r="101" spans="2:12" s="1" customFormat="1" ht="21.75" customHeight="1">
      <c r="B101" s="27"/>
      <c r="L101" s="27"/>
    </row>
    <row r="102" spans="2:12" s="1" customFormat="1" ht="6.95" customHeight="1"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27"/>
    </row>
    <row r="106" spans="2:12" s="1" customFormat="1" ht="6.95" customHeight="1"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27"/>
    </row>
    <row r="107" spans="2:12" s="1" customFormat="1" ht="24.95" customHeight="1">
      <c r="B107" s="27"/>
      <c r="C107" s="16" t="s">
        <v>106</v>
      </c>
      <c r="L107" s="27"/>
    </row>
    <row r="108" spans="2:12" s="1" customFormat="1" ht="6.95" customHeight="1">
      <c r="B108" s="27"/>
      <c r="L108" s="27"/>
    </row>
    <row r="109" spans="2:12" s="1" customFormat="1" ht="12" customHeight="1">
      <c r="B109" s="27"/>
      <c r="C109" s="22" t="s">
        <v>16</v>
      </c>
      <c r="L109" s="27"/>
    </row>
    <row r="110" spans="2:12" s="1" customFormat="1" ht="16.5" customHeight="1">
      <c r="B110" s="27"/>
      <c r="E110" s="182" t="str">
        <f>E7</f>
        <v>Škola Elpis Brno - cvičný byt pro vzdělávání</v>
      </c>
      <c r="F110" s="183"/>
      <c r="G110" s="183"/>
      <c r="H110" s="183"/>
      <c r="L110" s="27"/>
    </row>
    <row r="111" spans="2:12" s="1" customFormat="1" ht="12" customHeight="1">
      <c r="B111" s="27"/>
      <c r="C111" s="22" t="s">
        <v>95</v>
      </c>
      <c r="L111" s="27"/>
    </row>
    <row r="112" spans="2:12" s="1" customFormat="1" ht="16.5" customHeight="1">
      <c r="B112" s="27"/>
      <c r="E112" s="163" t="str">
        <f>E9</f>
        <v>03 - Interiér</v>
      </c>
      <c r="F112" s="184"/>
      <c r="G112" s="184"/>
      <c r="H112" s="184"/>
      <c r="L112" s="27"/>
    </row>
    <row r="113" spans="2:65" s="1" customFormat="1" ht="6.95" customHeight="1">
      <c r="B113" s="27"/>
      <c r="L113" s="27"/>
    </row>
    <row r="114" spans="2:65" s="1" customFormat="1" ht="12" customHeight="1">
      <c r="B114" s="27"/>
      <c r="C114" s="22" t="s">
        <v>20</v>
      </c>
      <c r="F114" s="20" t="str">
        <f>F12</f>
        <v>Židenice</v>
      </c>
      <c r="I114" s="22" t="s">
        <v>22</v>
      </c>
      <c r="J114" s="47" t="str">
        <f>IF(J12="","",J12)</f>
        <v>17. 7. 2024</v>
      </c>
      <c r="L114" s="27"/>
    </row>
    <row r="115" spans="2:65" s="1" customFormat="1" ht="6.95" customHeight="1">
      <c r="B115" s="27"/>
      <c r="L115" s="27"/>
    </row>
    <row r="116" spans="2:65" s="1" customFormat="1" ht="15.2" customHeight="1">
      <c r="B116" s="27"/>
      <c r="C116" s="22" t="s">
        <v>24</v>
      </c>
      <c r="F116" s="20" t="str">
        <f>E15</f>
        <v>MŠ speciální, ZŠ speciální a PŠ Elpis Brno, p.o.</v>
      </c>
      <c r="I116" s="22" t="s">
        <v>32</v>
      </c>
      <c r="J116" s="25" t="str">
        <f>E21</f>
        <v>Pro budovy, s.r.o.</v>
      </c>
      <c r="L116" s="27"/>
    </row>
    <row r="117" spans="2:65" s="1" customFormat="1" ht="25.7" customHeight="1">
      <c r="B117" s="27"/>
      <c r="C117" s="22" t="s">
        <v>30</v>
      </c>
      <c r="F117" s="20" t="str">
        <f>IF(E18="","",E18)</f>
        <v>Vyplň údaj</v>
      </c>
      <c r="I117" s="22" t="s">
        <v>37</v>
      </c>
      <c r="J117" s="25" t="str">
        <f>E24</f>
        <v>STAGA stavební agentura s.r.o.</v>
      </c>
      <c r="L117" s="27"/>
    </row>
    <row r="118" spans="2:65" s="1" customFormat="1" ht="10.35" customHeight="1">
      <c r="B118" s="27"/>
      <c r="L118" s="27"/>
    </row>
    <row r="119" spans="2:65" s="9" customFormat="1" ht="29.25" customHeight="1">
      <c r="B119" s="101"/>
      <c r="C119" s="102" t="s">
        <v>107</v>
      </c>
      <c r="D119" s="103" t="s">
        <v>68</v>
      </c>
      <c r="E119" s="103" t="s">
        <v>64</v>
      </c>
      <c r="F119" s="103" t="s">
        <v>65</v>
      </c>
      <c r="G119" s="103" t="s">
        <v>108</v>
      </c>
      <c r="H119" s="103" t="s">
        <v>109</v>
      </c>
      <c r="I119" s="103" t="s">
        <v>110</v>
      </c>
      <c r="J119" s="103" t="s">
        <v>99</v>
      </c>
      <c r="K119" s="104" t="s">
        <v>111</v>
      </c>
      <c r="L119" s="101"/>
      <c r="M119" s="54" t="s">
        <v>1</v>
      </c>
      <c r="N119" s="55" t="s">
        <v>47</v>
      </c>
      <c r="O119" s="55" t="s">
        <v>112</v>
      </c>
      <c r="P119" s="55" t="s">
        <v>113</v>
      </c>
      <c r="Q119" s="55" t="s">
        <v>114</v>
      </c>
      <c r="R119" s="55" t="s">
        <v>115</v>
      </c>
      <c r="S119" s="55" t="s">
        <v>116</v>
      </c>
      <c r="T119" s="56" t="s">
        <v>117</v>
      </c>
    </row>
    <row r="120" spans="2:65" s="1" customFormat="1" ht="22.9" customHeight="1">
      <c r="B120" s="27"/>
      <c r="C120" s="59" t="s">
        <v>118</v>
      </c>
      <c r="J120" s="105">
        <f>BK120</f>
        <v>0</v>
      </c>
      <c r="L120" s="27"/>
      <c r="M120" s="57"/>
      <c r="N120" s="48"/>
      <c r="O120" s="48"/>
      <c r="P120" s="106">
        <f>P121+P125+P155+P163</f>
        <v>0</v>
      </c>
      <c r="Q120" s="48"/>
      <c r="R120" s="106">
        <f>R121+R125+R155+R163</f>
        <v>0</v>
      </c>
      <c r="S120" s="48"/>
      <c r="T120" s="107">
        <f>T121+T125+T155+T163</f>
        <v>0</v>
      </c>
      <c r="AT120" s="12" t="s">
        <v>82</v>
      </c>
      <c r="AU120" s="12" t="s">
        <v>101</v>
      </c>
      <c r="BK120" s="108">
        <f>BK121+BK125+BK155+BK163</f>
        <v>0</v>
      </c>
    </row>
    <row r="121" spans="2:65" s="10" customFormat="1" ht="25.9" customHeight="1">
      <c r="B121" s="109"/>
      <c r="D121" s="110" t="s">
        <v>82</v>
      </c>
      <c r="E121" s="111" t="s">
        <v>119</v>
      </c>
      <c r="F121" s="111" t="s">
        <v>120</v>
      </c>
      <c r="I121" s="112"/>
      <c r="J121" s="100">
        <f>BK121</f>
        <v>0</v>
      </c>
      <c r="L121" s="109"/>
      <c r="M121" s="113"/>
      <c r="P121" s="114">
        <f>SUM(P122:P124)</f>
        <v>0</v>
      </c>
      <c r="R121" s="114">
        <f>SUM(R122:R124)</f>
        <v>0</v>
      </c>
      <c r="T121" s="115">
        <f>SUM(T122:T124)</f>
        <v>0</v>
      </c>
      <c r="AR121" s="110" t="s">
        <v>121</v>
      </c>
      <c r="AT121" s="116" t="s">
        <v>82</v>
      </c>
      <c r="AU121" s="116" t="s">
        <v>83</v>
      </c>
      <c r="AY121" s="110" t="s">
        <v>122</v>
      </c>
      <c r="BK121" s="117">
        <f>SUM(BK122:BK124)</f>
        <v>0</v>
      </c>
    </row>
    <row r="122" spans="2:65" s="1" customFormat="1" ht="33" customHeight="1">
      <c r="B122" s="27"/>
      <c r="C122" s="118" t="s">
        <v>91</v>
      </c>
      <c r="D122" s="118" t="s">
        <v>123</v>
      </c>
      <c r="E122" s="119" t="s">
        <v>124</v>
      </c>
      <c r="F122" s="120" t="s">
        <v>125</v>
      </c>
      <c r="G122" s="121" t="s">
        <v>126</v>
      </c>
      <c r="H122" s="122">
        <v>3</v>
      </c>
      <c r="I122" s="123"/>
      <c r="J122" s="124">
        <f>ROUND(I122*H122,2)</f>
        <v>0</v>
      </c>
      <c r="K122" s="120" t="s">
        <v>1</v>
      </c>
      <c r="L122" s="27"/>
      <c r="M122" s="125" t="s">
        <v>1</v>
      </c>
      <c r="N122" s="126" t="s">
        <v>48</v>
      </c>
      <c r="P122" s="127">
        <f>O122*H122</f>
        <v>0</v>
      </c>
      <c r="Q122" s="127">
        <v>0</v>
      </c>
      <c r="R122" s="127">
        <f>Q122*H122</f>
        <v>0</v>
      </c>
      <c r="S122" s="127">
        <v>0</v>
      </c>
      <c r="T122" s="128">
        <f>S122*H122</f>
        <v>0</v>
      </c>
      <c r="AR122" s="129" t="s">
        <v>121</v>
      </c>
      <c r="AT122" s="129" t="s">
        <v>123</v>
      </c>
      <c r="AU122" s="129" t="s">
        <v>91</v>
      </c>
      <c r="AY122" s="12" t="s">
        <v>122</v>
      </c>
      <c r="BE122" s="130">
        <f>IF(N122="základní",J122,0)</f>
        <v>0</v>
      </c>
      <c r="BF122" s="130">
        <f>IF(N122="snížená",J122,0)</f>
        <v>0</v>
      </c>
      <c r="BG122" s="130">
        <f>IF(N122="zákl. přenesená",J122,0)</f>
        <v>0</v>
      </c>
      <c r="BH122" s="130">
        <f>IF(N122="sníž. přenesená",J122,0)</f>
        <v>0</v>
      </c>
      <c r="BI122" s="130">
        <f>IF(N122="nulová",J122,0)</f>
        <v>0</v>
      </c>
      <c r="BJ122" s="12" t="s">
        <v>91</v>
      </c>
      <c r="BK122" s="130">
        <f>ROUND(I122*H122,2)</f>
        <v>0</v>
      </c>
      <c r="BL122" s="12" t="s">
        <v>121</v>
      </c>
      <c r="BM122" s="129" t="s">
        <v>127</v>
      </c>
    </row>
    <row r="123" spans="2:65" s="1" customFormat="1" ht="37.9" customHeight="1">
      <c r="B123" s="27"/>
      <c r="C123" s="118" t="s">
        <v>93</v>
      </c>
      <c r="D123" s="118" t="s">
        <v>123</v>
      </c>
      <c r="E123" s="119" t="s">
        <v>128</v>
      </c>
      <c r="F123" s="120" t="s">
        <v>129</v>
      </c>
      <c r="G123" s="121" t="s">
        <v>126</v>
      </c>
      <c r="H123" s="122">
        <v>2</v>
      </c>
      <c r="I123" s="123"/>
      <c r="J123" s="124">
        <f>ROUND(I123*H123,2)</f>
        <v>0</v>
      </c>
      <c r="K123" s="120" t="s">
        <v>1</v>
      </c>
      <c r="L123" s="27"/>
      <c r="M123" s="125" t="s">
        <v>1</v>
      </c>
      <c r="N123" s="126" t="s">
        <v>48</v>
      </c>
      <c r="P123" s="127">
        <f>O123*H123</f>
        <v>0</v>
      </c>
      <c r="Q123" s="127">
        <v>0</v>
      </c>
      <c r="R123" s="127">
        <f>Q123*H123</f>
        <v>0</v>
      </c>
      <c r="S123" s="127">
        <v>0</v>
      </c>
      <c r="T123" s="128">
        <f>S123*H123</f>
        <v>0</v>
      </c>
      <c r="AR123" s="129" t="s">
        <v>121</v>
      </c>
      <c r="AT123" s="129" t="s">
        <v>123</v>
      </c>
      <c r="AU123" s="129" t="s">
        <v>91</v>
      </c>
      <c r="AY123" s="12" t="s">
        <v>122</v>
      </c>
      <c r="BE123" s="130">
        <f>IF(N123="základní",J123,0)</f>
        <v>0</v>
      </c>
      <c r="BF123" s="130">
        <f>IF(N123="snížená",J123,0)</f>
        <v>0</v>
      </c>
      <c r="BG123" s="130">
        <f>IF(N123="zákl. přenesená",J123,0)</f>
        <v>0</v>
      </c>
      <c r="BH123" s="130">
        <f>IF(N123="sníž. přenesená",J123,0)</f>
        <v>0</v>
      </c>
      <c r="BI123" s="130">
        <f>IF(N123="nulová",J123,0)</f>
        <v>0</v>
      </c>
      <c r="BJ123" s="12" t="s">
        <v>91</v>
      </c>
      <c r="BK123" s="130">
        <f>ROUND(I123*H123,2)</f>
        <v>0</v>
      </c>
      <c r="BL123" s="12" t="s">
        <v>121</v>
      </c>
      <c r="BM123" s="129" t="s">
        <v>130</v>
      </c>
    </row>
    <row r="124" spans="2:65" s="1" customFormat="1" ht="24.2" customHeight="1">
      <c r="B124" s="27"/>
      <c r="C124" s="118" t="s">
        <v>131</v>
      </c>
      <c r="D124" s="118" t="s">
        <v>123</v>
      </c>
      <c r="E124" s="119" t="s">
        <v>132</v>
      </c>
      <c r="F124" s="120" t="s">
        <v>133</v>
      </c>
      <c r="G124" s="121" t="s">
        <v>126</v>
      </c>
      <c r="H124" s="122">
        <v>2</v>
      </c>
      <c r="I124" s="123"/>
      <c r="J124" s="124">
        <f>ROUND(I124*H124,2)</f>
        <v>0</v>
      </c>
      <c r="K124" s="120" t="s">
        <v>1</v>
      </c>
      <c r="L124" s="27"/>
      <c r="M124" s="125" t="s">
        <v>1</v>
      </c>
      <c r="N124" s="126" t="s">
        <v>48</v>
      </c>
      <c r="P124" s="127">
        <f>O124*H124</f>
        <v>0</v>
      </c>
      <c r="Q124" s="127">
        <v>0</v>
      </c>
      <c r="R124" s="127">
        <f>Q124*H124</f>
        <v>0</v>
      </c>
      <c r="S124" s="127">
        <v>0</v>
      </c>
      <c r="T124" s="128">
        <f>S124*H124</f>
        <v>0</v>
      </c>
      <c r="AR124" s="129" t="s">
        <v>121</v>
      </c>
      <c r="AT124" s="129" t="s">
        <v>123</v>
      </c>
      <c r="AU124" s="129" t="s">
        <v>91</v>
      </c>
      <c r="AY124" s="12" t="s">
        <v>122</v>
      </c>
      <c r="BE124" s="130">
        <f>IF(N124="základní",J124,0)</f>
        <v>0</v>
      </c>
      <c r="BF124" s="130">
        <f>IF(N124="snížená",J124,0)</f>
        <v>0</v>
      </c>
      <c r="BG124" s="130">
        <f>IF(N124="zákl. přenesená",J124,0)</f>
        <v>0</v>
      </c>
      <c r="BH124" s="130">
        <f>IF(N124="sníž. přenesená",J124,0)</f>
        <v>0</v>
      </c>
      <c r="BI124" s="130">
        <f>IF(N124="nulová",J124,0)</f>
        <v>0</v>
      </c>
      <c r="BJ124" s="12" t="s">
        <v>91</v>
      </c>
      <c r="BK124" s="130">
        <f>ROUND(I124*H124,2)</f>
        <v>0</v>
      </c>
      <c r="BL124" s="12" t="s">
        <v>121</v>
      </c>
      <c r="BM124" s="129" t="s">
        <v>134</v>
      </c>
    </row>
    <row r="125" spans="2:65" s="10" customFormat="1" ht="25.9" customHeight="1">
      <c r="B125" s="109"/>
      <c r="D125" s="110" t="s">
        <v>82</v>
      </c>
      <c r="E125" s="111" t="s">
        <v>135</v>
      </c>
      <c r="F125" s="111" t="s">
        <v>89</v>
      </c>
      <c r="I125" s="112"/>
      <c r="J125" s="100">
        <f>BK125</f>
        <v>0</v>
      </c>
      <c r="L125" s="109"/>
      <c r="M125" s="113"/>
      <c r="P125" s="114">
        <f>SUM(P126:P154)</f>
        <v>0</v>
      </c>
      <c r="R125" s="114">
        <f>SUM(R126:R154)</f>
        <v>0</v>
      </c>
      <c r="T125" s="115">
        <f>SUM(T126:T154)</f>
        <v>0</v>
      </c>
      <c r="AR125" s="110" t="s">
        <v>121</v>
      </c>
      <c r="AT125" s="116" t="s">
        <v>82</v>
      </c>
      <c r="AU125" s="116" t="s">
        <v>83</v>
      </c>
      <c r="AY125" s="110" t="s">
        <v>122</v>
      </c>
      <c r="BK125" s="117">
        <f>SUM(BK126:BK154)</f>
        <v>0</v>
      </c>
    </row>
    <row r="126" spans="2:65" s="1" customFormat="1" ht="16.5" customHeight="1">
      <c r="B126" s="27"/>
      <c r="C126" s="118" t="s">
        <v>121</v>
      </c>
      <c r="D126" s="118" t="s">
        <v>123</v>
      </c>
      <c r="E126" s="119" t="s">
        <v>136</v>
      </c>
      <c r="F126" s="120" t="s">
        <v>137</v>
      </c>
      <c r="G126" s="121" t="s">
        <v>138</v>
      </c>
      <c r="H126" s="122">
        <v>8</v>
      </c>
      <c r="I126" s="123"/>
      <c r="J126" s="124">
        <f t="shared" ref="J126:J154" si="0">ROUND(I126*H126,2)</f>
        <v>0</v>
      </c>
      <c r="K126" s="120" t="s">
        <v>1</v>
      </c>
      <c r="L126" s="27"/>
      <c r="M126" s="125" t="s">
        <v>1</v>
      </c>
      <c r="N126" s="126" t="s">
        <v>48</v>
      </c>
      <c r="P126" s="127">
        <f t="shared" ref="P126:P154" si="1">O126*H126</f>
        <v>0</v>
      </c>
      <c r="Q126" s="127">
        <v>0</v>
      </c>
      <c r="R126" s="127">
        <f t="shared" ref="R126:R154" si="2">Q126*H126</f>
        <v>0</v>
      </c>
      <c r="S126" s="127">
        <v>0</v>
      </c>
      <c r="T126" s="128">
        <f t="shared" ref="T126:T154" si="3">S126*H126</f>
        <v>0</v>
      </c>
      <c r="AR126" s="129" t="s">
        <v>139</v>
      </c>
      <c r="AT126" s="129" t="s">
        <v>123</v>
      </c>
      <c r="AU126" s="129" t="s">
        <v>91</v>
      </c>
      <c r="AY126" s="12" t="s">
        <v>122</v>
      </c>
      <c r="BE126" s="130">
        <f t="shared" ref="BE126:BE154" si="4">IF(N126="základní",J126,0)</f>
        <v>0</v>
      </c>
      <c r="BF126" s="130">
        <f t="shared" ref="BF126:BF154" si="5">IF(N126="snížená",J126,0)</f>
        <v>0</v>
      </c>
      <c r="BG126" s="130">
        <f t="shared" ref="BG126:BG154" si="6">IF(N126="zákl. přenesená",J126,0)</f>
        <v>0</v>
      </c>
      <c r="BH126" s="130">
        <f t="shared" ref="BH126:BH154" si="7">IF(N126="sníž. přenesená",J126,0)</f>
        <v>0</v>
      </c>
      <c r="BI126" s="130">
        <f t="shared" ref="BI126:BI154" si="8">IF(N126="nulová",J126,0)</f>
        <v>0</v>
      </c>
      <c r="BJ126" s="12" t="s">
        <v>91</v>
      </c>
      <c r="BK126" s="130">
        <f t="shared" ref="BK126:BK154" si="9">ROUND(I126*H126,2)</f>
        <v>0</v>
      </c>
      <c r="BL126" s="12" t="s">
        <v>139</v>
      </c>
      <c r="BM126" s="129" t="s">
        <v>140</v>
      </c>
    </row>
    <row r="127" spans="2:65" s="1" customFormat="1" ht="16.5" customHeight="1">
      <c r="B127" s="27"/>
      <c r="C127" s="118" t="s">
        <v>141</v>
      </c>
      <c r="D127" s="118" t="s">
        <v>123</v>
      </c>
      <c r="E127" s="119" t="s">
        <v>142</v>
      </c>
      <c r="F127" s="120" t="s">
        <v>143</v>
      </c>
      <c r="G127" s="121" t="s">
        <v>138</v>
      </c>
      <c r="H127" s="122">
        <v>2</v>
      </c>
      <c r="I127" s="123"/>
      <c r="J127" s="124">
        <f t="shared" si="0"/>
        <v>0</v>
      </c>
      <c r="K127" s="120" t="s">
        <v>1</v>
      </c>
      <c r="L127" s="27"/>
      <c r="M127" s="125" t="s">
        <v>1</v>
      </c>
      <c r="N127" s="126" t="s">
        <v>48</v>
      </c>
      <c r="P127" s="127">
        <f t="shared" si="1"/>
        <v>0</v>
      </c>
      <c r="Q127" s="127">
        <v>0</v>
      </c>
      <c r="R127" s="127">
        <f t="shared" si="2"/>
        <v>0</v>
      </c>
      <c r="S127" s="127">
        <v>0</v>
      </c>
      <c r="T127" s="128">
        <f t="shared" si="3"/>
        <v>0</v>
      </c>
      <c r="AR127" s="129" t="s">
        <v>139</v>
      </c>
      <c r="AT127" s="129" t="s">
        <v>123</v>
      </c>
      <c r="AU127" s="129" t="s">
        <v>91</v>
      </c>
      <c r="AY127" s="12" t="s">
        <v>122</v>
      </c>
      <c r="BE127" s="130">
        <f t="shared" si="4"/>
        <v>0</v>
      </c>
      <c r="BF127" s="130">
        <f t="shared" si="5"/>
        <v>0</v>
      </c>
      <c r="BG127" s="130">
        <f t="shared" si="6"/>
        <v>0</v>
      </c>
      <c r="BH127" s="130">
        <f t="shared" si="7"/>
        <v>0</v>
      </c>
      <c r="BI127" s="130">
        <f t="shared" si="8"/>
        <v>0</v>
      </c>
      <c r="BJ127" s="12" t="s">
        <v>91</v>
      </c>
      <c r="BK127" s="130">
        <f t="shared" si="9"/>
        <v>0</v>
      </c>
      <c r="BL127" s="12" t="s">
        <v>139</v>
      </c>
      <c r="BM127" s="129" t="s">
        <v>144</v>
      </c>
    </row>
    <row r="128" spans="2:65" s="1" customFormat="1" ht="16.5" customHeight="1">
      <c r="B128" s="27"/>
      <c r="C128" s="118" t="s">
        <v>145</v>
      </c>
      <c r="D128" s="118" t="s">
        <v>123</v>
      </c>
      <c r="E128" s="119" t="s">
        <v>146</v>
      </c>
      <c r="F128" s="120" t="s">
        <v>147</v>
      </c>
      <c r="G128" s="121" t="s">
        <v>138</v>
      </c>
      <c r="H128" s="122">
        <v>2</v>
      </c>
      <c r="I128" s="123"/>
      <c r="J128" s="124">
        <f t="shared" si="0"/>
        <v>0</v>
      </c>
      <c r="K128" s="120" t="s">
        <v>1</v>
      </c>
      <c r="L128" s="27"/>
      <c r="M128" s="125" t="s">
        <v>1</v>
      </c>
      <c r="N128" s="126" t="s">
        <v>48</v>
      </c>
      <c r="P128" s="127">
        <f t="shared" si="1"/>
        <v>0</v>
      </c>
      <c r="Q128" s="127">
        <v>0</v>
      </c>
      <c r="R128" s="127">
        <f t="shared" si="2"/>
        <v>0</v>
      </c>
      <c r="S128" s="127">
        <v>0</v>
      </c>
      <c r="T128" s="128">
        <f t="shared" si="3"/>
        <v>0</v>
      </c>
      <c r="AR128" s="129" t="s">
        <v>139</v>
      </c>
      <c r="AT128" s="129" t="s">
        <v>123</v>
      </c>
      <c r="AU128" s="129" t="s">
        <v>91</v>
      </c>
      <c r="AY128" s="12" t="s">
        <v>122</v>
      </c>
      <c r="BE128" s="130">
        <f t="shared" si="4"/>
        <v>0</v>
      </c>
      <c r="BF128" s="130">
        <f t="shared" si="5"/>
        <v>0</v>
      </c>
      <c r="BG128" s="130">
        <f t="shared" si="6"/>
        <v>0</v>
      </c>
      <c r="BH128" s="130">
        <f t="shared" si="7"/>
        <v>0</v>
      </c>
      <c r="BI128" s="130">
        <f t="shared" si="8"/>
        <v>0</v>
      </c>
      <c r="BJ128" s="12" t="s">
        <v>91</v>
      </c>
      <c r="BK128" s="130">
        <f t="shared" si="9"/>
        <v>0</v>
      </c>
      <c r="BL128" s="12" t="s">
        <v>139</v>
      </c>
      <c r="BM128" s="129" t="s">
        <v>148</v>
      </c>
    </row>
    <row r="129" spans="2:65" s="1" customFormat="1" ht="16.5" customHeight="1">
      <c r="B129" s="27"/>
      <c r="C129" s="118" t="s">
        <v>149</v>
      </c>
      <c r="D129" s="118" t="s">
        <v>123</v>
      </c>
      <c r="E129" s="119" t="s">
        <v>150</v>
      </c>
      <c r="F129" s="120" t="s">
        <v>151</v>
      </c>
      <c r="G129" s="121" t="s">
        <v>138</v>
      </c>
      <c r="H129" s="122">
        <v>4</v>
      </c>
      <c r="I129" s="123"/>
      <c r="J129" s="124">
        <f t="shared" si="0"/>
        <v>0</v>
      </c>
      <c r="K129" s="120" t="s">
        <v>1</v>
      </c>
      <c r="L129" s="27"/>
      <c r="M129" s="125" t="s">
        <v>1</v>
      </c>
      <c r="N129" s="126" t="s">
        <v>48</v>
      </c>
      <c r="P129" s="127">
        <f t="shared" si="1"/>
        <v>0</v>
      </c>
      <c r="Q129" s="127">
        <v>0</v>
      </c>
      <c r="R129" s="127">
        <f t="shared" si="2"/>
        <v>0</v>
      </c>
      <c r="S129" s="127">
        <v>0</v>
      </c>
      <c r="T129" s="128">
        <f t="shared" si="3"/>
        <v>0</v>
      </c>
      <c r="AR129" s="129" t="s">
        <v>139</v>
      </c>
      <c r="AT129" s="129" t="s">
        <v>123</v>
      </c>
      <c r="AU129" s="129" t="s">
        <v>91</v>
      </c>
      <c r="AY129" s="12" t="s">
        <v>122</v>
      </c>
      <c r="BE129" s="130">
        <f t="shared" si="4"/>
        <v>0</v>
      </c>
      <c r="BF129" s="130">
        <f t="shared" si="5"/>
        <v>0</v>
      </c>
      <c r="BG129" s="130">
        <f t="shared" si="6"/>
        <v>0</v>
      </c>
      <c r="BH129" s="130">
        <f t="shared" si="7"/>
        <v>0</v>
      </c>
      <c r="BI129" s="130">
        <f t="shared" si="8"/>
        <v>0</v>
      </c>
      <c r="BJ129" s="12" t="s">
        <v>91</v>
      </c>
      <c r="BK129" s="130">
        <f t="shared" si="9"/>
        <v>0</v>
      </c>
      <c r="BL129" s="12" t="s">
        <v>139</v>
      </c>
      <c r="BM129" s="129" t="s">
        <v>152</v>
      </c>
    </row>
    <row r="130" spans="2:65" s="1" customFormat="1" ht="16.5" customHeight="1">
      <c r="B130" s="27"/>
      <c r="C130" s="118" t="s">
        <v>153</v>
      </c>
      <c r="D130" s="118" t="s">
        <v>123</v>
      </c>
      <c r="E130" s="119" t="s">
        <v>154</v>
      </c>
      <c r="F130" s="120" t="s">
        <v>155</v>
      </c>
      <c r="G130" s="121" t="s">
        <v>138</v>
      </c>
      <c r="H130" s="122">
        <v>10</v>
      </c>
      <c r="I130" s="123"/>
      <c r="J130" s="124">
        <f t="shared" si="0"/>
        <v>0</v>
      </c>
      <c r="K130" s="120" t="s">
        <v>1</v>
      </c>
      <c r="L130" s="27"/>
      <c r="M130" s="125" t="s">
        <v>1</v>
      </c>
      <c r="N130" s="126" t="s">
        <v>48</v>
      </c>
      <c r="P130" s="127">
        <f t="shared" si="1"/>
        <v>0</v>
      </c>
      <c r="Q130" s="127">
        <v>0</v>
      </c>
      <c r="R130" s="127">
        <f t="shared" si="2"/>
        <v>0</v>
      </c>
      <c r="S130" s="127">
        <v>0</v>
      </c>
      <c r="T130" s="128">
        <f t="shared" si="3"/>
        <v>0</v>
      </c>
      <c r="AR130" s="129" t="s">
        <v>139</v>
      </c>
      <c r="AT130" s="129" t="s">
        <v>123</v>
      </c>
      <c r="AU130" s="129" t="s">
        <v>91</v>
      </c>
      <c r="AY130" s="12" t="s">
        <v>122</v>
      </c>
      <c r="BE130" s="130">
        <f t="shared" si="4"/>
        <v>0</v>
      </c>
      <c r="BF130" s="130">
        <f t="shared" si="5"/>
        <v>0</v>
      </c>
      <c r="BG130" s="130">
        <f t="shared" si="6"/>
        <v>0</v>
      </c>
      <c r="BH130" s="130">
        <f t="shared" si="7"/>
        <v>0</v>
      </c>
      <c r="BI130" s="130">
        <f t="shared" si="8"/>
        <v>0</v>
      </c>
      <c r="BJ130" s="12" t="s">
        <v>91</v>
      </c>
      <c r="BK130" s="130">
        <f t="shared" si="9"/>
        <v>0</v>
      </c>
      <c r="BL130" s="12" t="s">
        <v>139</v>
      </c>
      <c r="BM130" s="129" t="s">
        <v>156</v>
      </c>
    </row>
    <row r="131" spans="2:65" s="1" customFormat="1" ht="16.5" customHeight="1">
      <c r="B131" s="27"/>
      <c r="C131" s="118" t="s">
        <v>157</v>
      </c>
      <c r="D131" s="118" t="s">
        <v>123</v>
      </c>
      <c r="E131" s="119" t="s">
        <v>158</v>
      </c>
      <c r="F131" s="120" t="s">
        <v>159</v>
      </c>
      <c r="G131" s="121" t="s">
        <v>138</v>
      </c>
      <c r="H131" s="122">
        <v>3</v>
      </c>
      <c r="I131" s="123"/>
      <c r="J131" s="124">
        <f t="shared" si="0"/>
        <v>0</v>
      </c>
      <c r="K131" s="120" t="s">
        <v>1</v>
      </c>
      <c r="L131" s="27"/>
      <c r="M131" s="125" t="s">
        <v>1</v>
      </c>
      <c r="N131" s="126" t="s">
        <v>48</v>
      </c>
      <c r="P131" s="127">
        <f t="shared" si="1"/>
        <v>0</v>
      </c>
      <c r="Q131" s="127">
        <v>0</v>
      </c>
      <c r="R131" s="127">
        <f t="shared" si="2"/>
        <v>0</v>
      </c>
      <c r="S131" s="127">
        <v>0</v>
      </c>
      <c r="T131" s="128">
        <f t="shared" si="3"/>
        <v>0</v>
      </c>
      <c r="AR131" s="129" t="s">
        <v>139</v>
      </c>
      <c r="AT131" s="129" t="s">
        <v>123</v>
      </c>
      <c r="AU131" s="129" t="s">
        <v>91</v>
      </c>
      <c r="AY131" s="12" t="s">
        <v>122</v>
      </c>
      <c r="BE131" s="130">
        <f t="shared" si="4"/>
        <v>0</v>
      </c>
      <c r="BF131" s="130">
        <f t="shared" si="5"/>
        <v>0</v>
      </c>
      <c r="BG131" s="130">
        <f t="shared" si="6"/>
        <v>0</v>
      </c>
      <c r="BH131" s="130">
        <f t="shared" si="7"/>
        <v>0</v>
      </c>
      <c r="BI131" s="130">
        <f t="shared" si="8"/>
        <v>0</v>
      </c>
      <c r="BJ131" s="12" t="s">
        <v>91</v>
      </c>
      <c r="BK131" s="130">
        <f t="shared" si="9"/>
        <v>0</v>
      </c>
      <c r="BL131" s="12" t="s">
        <v>139</v>
      </c>
      <c r="BM131" s="129" t="s">
        <v>160</v>
      </c>
    </row>
    <row r="132" spans="2:65" s="1" customFormat="1" ht="16.5" customHeight="1">
      <c r="B132" s="27"/>
      <c r="C132" s="118" t="s">
        <v>161</v>
      </c>
      <c r="D132" s="118" t="s">
        <v>123</v>
      </c>
      <c r="E132" s="119" t="s">
        <v>162</v>
      </c>
      <c r="F132" s="120" t="s">
        <v>163</v>
      </c>
      <c r="G132" s="121" t="s">
        <v>138</v>
      </c>
      <c r="H132" s="122">
        <v>2</v>
      </c>
      <c r="I132" s="123"/>
      <c r="J132" s="124">
        <f t="shared" si="0"/>
        <v>0</v>
      </c>
      <c r="K132" s="120" t="s">
        <v>1</v>
      </c>
      <c r="L132" s="27"/>
      <c r="M132" s="125" t="s">
        <v>1</v>
      </c>
      <c r="N132" s="126" t="s">
        <v>48</v>
      </c>
      <c r="P132" s="127">
        <f t="shared" si="1"/>
        <v>0</v>
      </c>
      <c r="Q132" s="127">
        <v>0</v>
      </c>
      <c r="R132" s="127">
        <f t="shared" si="2"/>
        <v>0</v>
      </c>
      <c r="S132" s="127">
        <v>0</v>
      </c>
      <c r="T132" s="128">
        <f t="shared" si="3"/>
        <v>0</v>
      </c>
      <c r="AR132" s="129" t="s">
        <v>139</v>
      </c>
      <c r="AT132" s="129" t="s">
        <v>123</v>
      </c>
      <c r="AU132" s="129" t="s">
        <v>91</v>
      </c>
      <c r="AY132" s="12" t="s">
        <v>122</v>
      </c>
      <c r="BE132" s="130">
        <f t="shared" si="4"/>
        <v>0</v>
      </c>
      <c r="BF132" s="130">
        <f t="shared" si="5"/>
        <v>0</v>
      </c>
      <c r="BG132" s="130">
        <f t="shared" si="6"/>
        <v>0</v>
      </c>
      <c r="BH132" s="130">
        <f t="shared" si="7"/>
        <v>0</v>
      </c>
      <c r="BI132" s="130">
        <f t="shared" si="8"/>
        <v>0</v>
      </c>
      <c r="BJ132" s="12" t="s">
        <v>91</v>
      </c>
      <c r="BK132" s="130">
        <f t="shared" si="9"/>
        <v>0</v>
      </c>
      <c r="BL132" s="12" t="s">
        <v>139</v>
      </c>
      <c r="BM132" s="129" t="s">
        <v>164</v>
      </c>
    </row>
    <row r="133" spans="2:65" s="1" customFormat="1" ht="16.5" customHeight="1">
      <c r="B133" s="27"/>
      <c r="C133" s="118" t="s">
        <v>165</v>
      </c>
      <c r="D133" s="118" t="s">
        <v>123</v>
      </c>
      <c r="E133" s="119" t="s">
        <v>166</v>
      </c>
      <c r="F133" s="120" t="s">
        <v>167</v>
      </c>
      <c r="G133" s="121" t="s">
        <v>138</v>
      </c>
      <c r="H133" s="122">
        <v>4</v>
      </c>
      <c r="I133" s="123"/>
      <c r="J133" s="124">
        <f t="shared" si="0"/>
        <v>0</v>
      </c>
      <c r="K133" s="120" t="s">
        <v>1</v>
      </c>
      <c r="L133" s="27"/>
      <c r="M133" s="125" t="s">
        <v>1</v>
      </c>
      <c r="N133" s="126" t="s">
        <v>48</v>
      </c>
      <c r="P133" s="127">
        <f t="shared" si="1"/>
        <v>0</v>
      </c>
      <c r="Q133" s="127">
        <v>0</v>
      </c>
      <c r="R133" s="127">
        <f t="shared" si="2"/>
        <v>0</v>
      </c>
      <c r="S133" s="127">
        <v>0</v>
      </c>
      <c r="T133" s="128">
        <f t="shared" si="3"/>
        <v>0</v>
      </c>
      <c r="AR133" s="129" t="s">
        <v>139</v>
      </c>
      <c r="AT133" s="129" t="s">
        <v>123</v>
      </c>
      <c r="AU133" s="129" t="s">
        <v>91</v>
      </c>
      <c r="AY133" s="12" t="s">
        <v>122</v>
      </c>
      <c r="BE133" s="130">
        <f t="shared" si="4"/>
        <v>0</v>
      </c>
      <c r="BF133" s="130">
        <f t="shared" si="5"/>
        <v>0</v>
      </c>
      <c r="BG133" s="130">
        <f t="shared" si="6"/>
        <v>0</v>
      </c>
      <c r="BH133" s="130">
        <f t="shared" si="7"/>
        <v>0</v>
      </c>
      <c r="BI133" s="130">
        <f t="shared" si="8"/>
        <v>0</v>
      </c>
      <c r="BJ133" s="12" t="s">
        <v>91</v>
      </c>
      <c r="BK133" s="130">
        <f t="shared" si="9"/>
        <v>0</v>
      </c>
      <c r="BL133" s="12" t="s">
        <v>139</v>
      </c>
      <c r="BM133" s="129" t="s">
        <v>168</v>
      </c>
    </row>
    <row r="134" spans="2:65" s="1" customFormat="1" ht="16.5" customHeight="1">
      <c r="B134" s="27"/>
      <c r="C134" s="118" t="s">
        <v>8</v>
      </c>
      <c r="D134" s="118" t="s">
        <v>123</v>
      </c>
      <c r="E134" s="119" t="s">
        <v>169</v>
      </c>
      <c r="F134" s="120" t="s">
        <v>170</v>
      </c>
      <c r="G134" s="121" t="s">
        <v>138</v>
      </c>
      <c r="H134" s="122">
        <v>3</v>
      </c>
      <c r="I134" s="123"/>
      <c r="J134" s="124">
        <f t="shared" si="0"/>
        <v>0</v>
      </c>
      <c r="K134" s="120" t="s">
        <v>1</v>
      </c>
      <c r="L134" s="27"/>
      <c r="M134" s="125" t="s">
        <v>1</v>
      </c>
      <c r="N134" s="126" t="s">
        <v>48</v>
      </c>
      <c r="P134" s="127">
        <f t="shared" si="1"/>
        <v>0</v>
      </c>
      <c r="Q134" s="127">
        <v>0</v>
      </c>
      <c r="R134" s="127">
        <f t="shared" si="2"/>
        <v>0</v>
      </c>
      <c r="S134" s="127">
        <v>0</v>
      </c>
      <c r="T134" s="128">
        <f t="shared" si="3"/>
        <v>0</v>
      </c>
      <c r="AR134" s="129" t="s">
        <v>139</v>
      </c>
      <c r="AT134" s="129" t="s">
        <v>123</v>
      </c>
      <c r="AU134" s="129" t="s">
        <v>91</v>
      </c>
      <c r="AY134" s="12" t="s">
        <v>122</v>
      </c>
      <c r="BE134" s="130">
        <f t="shared" si="4"/>
        <v>0</v>
      </c>
      <c r="BF134" s="130">
        <f t="shared" si="5"/>
        <v>0</v>
      </c>
      <c r="BG134" s="130">
        <f t="shared" si="6"/>
        <v>0</v>
      </c>
      <c r="BH134" s="130">
        <f t="shared" si="7"/>
        <v>0</v>
      </c>
      <c r="BI134" s="130">
        <f t="shared" si="8"/>
        <v>0</v>
      </c>
      <c r="BJ134" s="12" t="s">
        <v>91</v>
      </c>
      <c r="BK134" s="130">
        <f t="shared" si="9"/>
        <v>0</v>
      </c>
      <c r="BL134" s="12" t="s">
        <v>139</v>
      </c>
      <c r="BM134" s="129" t="s">
        <v>171</v>
      </c>
    </row>
    <row r="135" spans="2:65" s="1" customFormat="1" ht="16.5" customHeight="1">
      <c r="B135" s="27"/>
      <c r="C135" s="118" t="s">
        <v>172</v>
      </c>
      <c r="D135" s="118" t="s">
        <v>123</v>
      </c>
      <c r="E135" s="119" t="s">
        <v>173</v>
      </c>
      <c r="F135" s="120" t="s">
        <v>174</v>
      </c>
      <c r="G135" s="121" t="s">
        <v>138</v>
      </c>
      <c r="H135" s="122">
        <v>13</v>
      </c>
      <c r="I135" s="123"/>
      <c r="J135" s="124">
        <f t="shared" si="0"/>
        <v>0</v>
      </c>
      <c r="K135" s="120" t="s">
        <v>1</v>
      </c>
      <c r="L135" s="27"/>
      <c r="M135" s="125" t="s">
        <v>1</v>
      </c>
      <c r="N135" s="126" t="s">
        <v>48</v>
      </c>
      <c r="P135" s="127">
        <f t="shared" si="1"/>
        <v>0</v>
      </c>
      <c r="Q135" s="127">
        <v>0</v>
      </c>
      <c r="R135" s="127">
        <f t="shared" si="2"/>
        <v>0</v>
      </c>
      <c r="S135" s="127">
        <v>0</v>
      </c>
      <c r="T135" s="128">
        <f t="shared" si="3"/>
        <v>0</v>
      </c>
      <c r="AR135" s="129" t="s">
        <v>139</v>
      </c>
      <c r="AT135" s="129" t="s">
        <v>123</v>
      </c>
      <c r="AU135" s="129" t="s">
        <v>91</v>
      </c>
      <c r="AY135" s="12" t="s">
        <v>122</v>
      </c>
      <c r="BE135" s="130">
        <f t="shared" si="4"/>
        <v>0</v>
      </c>
      <c r="BF135" s="130">
        <f t="shared" si="5"/>
        <v>0</v>
      </c>
      <c r="BG135" s="130">
        <f t="shared" si="6"/>
        <v>0</v>
      </c>
      <c r="BH135" s="130">
        <f t="shared" si="7"/>
        <v>0</v>
      </c>
      <c r="BI135" s="130">
        <f t="shared" si="8"/>
        <v>0</v>
      </c>
      <c r="BJ135" s="12" t="s">
        <v>91</v>
      </c>
      <c r="BK135" s="130">
        <f t="shared" si="9"/>
        <v>0</v>
      </c>
      <c r="BL135" s="12" t="s">
        <v>139</v>
      </c>
      <c r="BM135" s="129" t="s">
        <v>175</v>
      </c>
    </row>
    <row r="136" spans="2:65" s="1" customFormat="1" ht="16.5" customHeight="1">
      <c r="B136" s="27"/>
      <c r="C136" s="118" t="s">
        <v>176</v>
      </c>
      <c r="D136" s="118" t="s">
        <v>123</v>
      </c>
      <c r="E136" s="119" t="s">
        <v>177</v>
      </c>
      <c r="F136" s="120" t="s">
        <v>178</v>
      </c>
      <c r="G136" s="121" t="s">
        <v>138</v>
      </c>
      <c r="H136" s="122">
        <v>1</v>
      </c>
      <c r="I136" s="123"/>
      <c r="J136" s="124">
        <f t="shared" si="0"/>
        <v>0</v>
      </c>
      <c r="K136" s="120" t="s">
        <v>1</v>
      </c>
      <c r="L136" s="27"/>
      <c r="M136" s="125" t="s">
        <v>1</v>
      </c>
      <c r="N136" s="126" t="s">
        <v>48</v>
      </c>
      <c r="P136" s="127">
        <f t="shared" si="1"/>
        <v>0</v>
      </c>
      <c r="Q136" s="127">
        <v>0</v>
      </c>
      <c r="R136" s="127">
        <f t="shared" si="2"/>
        <v>0</v>
      </c>
      <c r="S136" s="127">
        <v>0</v>
      </c>
      <c r="T136" s="128">
        <f t="shared" si="3"/>
        <v>0</v>
      </c>
      <c r="AR136" s="129" t="s">
        <v>139</v>
      </c>
      <c r="AT136" s="129" t="s">
        <v>123</v>
      </c>
      <c r="AU136" s="129" t="s">
        <v>91</v>
      </c>
      <c r="AY136" s="12" t="s">
        <v>122</v>
      </c>
      <c r="BE136" s="130">
        <f t="shared" si="4"/>
        <v>0</v>
      </c>
      <c r="BF136" s="130">
        <f t="shared" si="5"/>
        <v>0</v>
      </c>
      <c r="BG136" s="130">
        <f t="shared" si="6"/>
        <v>0</v>
      </c>
      <c r="BH136" s="130">
        <f t="shared" si="7"/>
        <v>0</v>
      </c>
      <c r="BI136" s="130">
        <f t="shared" si="8"/>
        <v>0</v>
      </c>
      <c r="BJ136" s="12" t="s">
        <v>91</v>
      </c>
      <c r="BK136" s="130">
        <f t="shared" si="9"/>
        <v>0</v>
      </c>
      <c r="BL136" s="12" t="s">
        <v>139</v>
      </c>
      <c r="BM136" s="129" t="s">
        <v>179</v>
      </c>
    </row>
    <row r="137" spans="2:65" s="1" customFormat="1" ht="16.5" customHeight="1">
      <c r="B137" s="27"/>
      <c r="C137" s="118" t="s">
        <v>180</v>
      </c>
      <c r="D137" s="118" t="s">
        <v>123</v>
      </c>
      <c r="E137" s="119" t="s">
        <v>181</v>
      </c>
      <c r="F137" s="120" t="s">
        <v>182</v>
      </c>
      <c r="G137" s="121" t="s">
        <v>138</v>
      </c>
      <c r="H137" s="122">
        <v>4</v>
      </c>
      <c r="I137" s="123"/>
      <c r="J137" s="124">
        <f t="shared" si="0"/>
        <v>0</v>
      </c>
      <c r="K137" s="120" t="s">
        <v>1</v>
      </c>
      <c r="L137" s="27"/>
      <c r="M137" s="125" t="s">
        <v>1</v>
      </c>
      <c r="N137" s="126" t="s">
        <v>48</v>
      </c>
      <c r="P137" s="127">
        <f t="shared" si="1"/>
        <v>0</v>
      </c>
      <c r="Q137" s="127">
        <v>0</v>
      </c>
      <c r="R137" s="127">
        <f t="shared" si="2"/>
        <v>0</v>
      </c>
      <c r="S137" s="127">
        <v>0</v>
      </c>
      <c r="T137" s="128">
        <f t="shared" si="3"/>
        <v>0</v>
      </c>
      <c r="AR137" s="129" t="s">
        <v>139</v>
      </c>
      <c r="AT137" s="129" t="s">
        <v>123</v>
      </c>
      <c r="AU137" s="129" t="s">
        <v>91</v>
      </c>
      <c r="AY137" s="12" t="s">
        <v>122</v>
      </c>
      <c r="BE137" s="130">
        <f t="shared" si="4"/>
        <v>0</v>
      </c>
      <c r="BF137" s="130">
        <f t="shared" si="5"/>
        <v>0</v>
      </c>
      <c r="BG137" s="130">
        <f t="shared" si="6"/>
        <v>0</v>
      </c>
      <c r="BH137" s="130">
        <f t="shared" si="7"/>
        <v>0</v>
      </c>
      <c r="BI137" s="130">
        <f t="shared" si="8"/>
        <v>0</v>
      </c>
      <c r="BJ137" s="12" t="s">
        <v>91</v>
      </c>
      <c r="BK137" s="130">
        <f t="shared" si="9"/>
        <v>0</v>
      </c>
      <c r="BL137" s="12" t="s">
        <v>139</v>
      </c>
      <c r="BM137" s="129" t="s">
        <v>183</v>
      </c>
    </row>
    <row r="138" spans="2:65" s="1" customFormat="1" ht="16.5" customHeight="1">
      <c r="B138" s="27"/>
      <c r="C138" s="118" t="s">
        <v>184</v>
      </c>
      <c r="D138" s="118" t="s">
        <v>123</v>
      </c>
      <c r="E138" s="119" t="s">
        <v>185</v>
      </c>
      <c r="F138" s="120" t="s">
        <v>186</v>
      </c>
      <c r="G138" s="121" t="s">
        <v>138</v>
      </c>
      <c r="H138" s="122">
        <v>7</v>
      </c>
      <c r="I138" s="123"/>
      <c r="J138" s="124">
        <f t="shared" si="0"/>
        <v>0</v>
      </c>
      <c r="K138" s="120" t="s">
        <v>1</v>
      </c>
      <c r="L138" s="27"/>
      <c r="M138" s="125" t="s">
        <v>1</v>
      </c>
      <c r="N138" s="126" t="s">
        <v>48</v>
      </c>
      <c r="P138" s="127">
        <f t="shared" si="1"/>
        <v>0</v>
      </c>
      <c r="Q138" s="127">
        <v>0</v>
      </c>
      <c r="R138" s="127">
        <f t="shared" si="2"/>
        <v>0</v>
      </c>
      <c r="S138" s="127">
        <v>0</v>
      </c>
      <c r="T138" s="128">
        <f t="shared" si="3"/>
        <v>0</v>
      </c>
      <c r="AR138" s="129" t="s">
        <v>139</v>
      </c>
      <c r="AT138" s="129" t="s">
        <v>123</v>
      </c>
      <c r="AU138" s="129" t="s">
        <v>91</v>
      </c>
      <c r="AY138" s="12" t="s">
        <v>122</v>
      </c>
      <c r="BE138" s="130">
        <f t="shared" si="4"/>
        <v>0</v>
      </c>
      <c r="BF138" s="130">
        <f t="shared" si="5"/>
        <v>0</v>
      </c>
      <c r="BG138" s="130">
        <f t="shared" si="6"/>
        <v>0</v>
      </c>
      <c r="BH138" s="130">
        <f t="shared" si="7"/>
        <v>0</v>
      </c>
      <c r="BI138" s="130">
        <f t="shared" si="8"/>
        <v>0</v>
      </c>
      <c r="BJ138" s="12" t="s">
        <v>91</v>
      </c>
      <c r="BK138" s="130">
        <f t="shared" si="9"/>
        <v>0</v>
      </c>
      <c r="BL138" s="12" t="s">
        <v>139</v>
      </c>
      <c r="BM138" s="129" t="s">
        <v>187</v>
      </c>
    </row>
    <row r="139" spans="2:65" s="1" customFormat="1" ht="16.5" customHeight="1">
      <c r="B139" s="27"/>
      <c r="C139" s="118" t="s">
        <v>188</v>
      </c>
      <c r="D139" s="118" t="s">
        <v>123</v>
      </c>
      <c r="E139" s="119" t="s">
        <v>189</v>
      </c>
      <c r="F139" s="120" t="s">
        <v>190</v>
      </c>
      <c r="G139" s="121" t="s">
        <v>138</v>
      </c>
      <c r="H139" s="122">
        <v>8</v>
      </c>
      <c r="I139" s="123"/>
      <c r="J139" s="124">
        <f t="shared" si="0"/>
        <v>0</v>
      </c>
      <c r="K139" s="120" t="s">
        <v>1</v>
      </c>
      <c r="L139" s="27"/>
      <c r="M139" s="125" t="s">
        <v>1</v>
      </c>
      <c r="N139" s="126" t="s">
        <v>48</v>
      </c>
      <c r="P139" s="127">
        <f t="shared" si="1"/>
        <v>0</v>
      </c>
      <c r="Q139" s="127">
        <v>0</v>
      </c>
      <c r="R139" s="127">
        <f t="shared" si="2"/>
        <v>0</v>
      </c>
      <c r="S139" s="127">
        <v>0</v>
      </c>
      <c r="T139" s="128">
        <f t="shared" si="3"/>
        <v>0</v>
      </c>
      <c r="AR139" s="129" t="s">
        <v>139</v>
      </c>
      <c r="AT139" s="129" t="s">
        <v>123</v>
      </c>
      <c r="AU139" s="129" t="s">
        <v>91</v>
      </c>
      <c r="AY139" s="12" t="s">
        <v>122</v>
      </c>
      <c r="BE139" s="130">
        <f t="shared" si="4"/>
        <v>0</v>
      </c>
      <c r="BF139" s="130">
        <f t="shared" si="5"/>
        <v>0</v>
      </c>
      <c r="BG139" s="130">
        <f t="shared" si="6"/>
        <v>0</v>
      </c>
      <c r="BH139" s="130">
        <f t="shared" si="7"/>
        <v>0</v>
      </c>
      <c r="BI139" s="130">
        <f t="shared" si="8"/>
        <v>0</v>
      </c>
      <c r="BJ139" s="12" t="s">
        <v>91</v>
      </c>
      <c r="BK139" s="130">
        <f t="shared" si="9"/>
        <v>0</v>
      </c>
      <c r="BL139" s="12" t="s">
        <v>139</v>
      </c>
      <c r="BM139" s="129" t="s">
        <v>191</v>
      </c>
    </row>
    <row r="140" spans="2:65" s="1" customFormat="1" ht="21.75" customHeight="1">
      <c r="B140" s="27"/>
      <c r="C140" s="118" t="s">
        <v>192</v>
      </c>
      <c r="D140" s="118" t="s">
        <v>123</v>
      </c>
      <c r="E140" s="119" t="s">
        <v>193</v>
      </c>
      <c r="F140" s="120" t="s">
        <v>194</v>
      </c>
      <c r="G140" s="121" t="s">
        <v>138</v>
      </c>
      <c r="H140" s="122">
        <v>1</v>
      </c>
      <c r="I140" s="123"/>
      <c r="J140" s="124">
        <f t="shared" si="0"/>
        <v>0</v>
      </c>
      <c r="K140" s="120" t="s">
        <v>1</v>
      </c>
      <c r="L140" s="27"/>
      <c r="M140" s="125" t="s">
        <v>1</v>
      </c>
      <c r="N140" s="126" t="s">
        <v>48</v>
      </c>
      <c r="P140" s="127">
        <f t="shared" si="1"/>
        <v>0</v>
      </c>
      <c r="Q140" s="127">
        <v>0</v>
      </c>
      <c r="R140" s="127">
        <f t="shared" si="2"/>
        <v>0</v>
      </c>
      <c r="S140" s="127">
        <v>0</v>
      </c>
      <c r="T140" s="128">
        <f t="shared" si="3"/>
        <v>0</v>
      </c>
      <c r="AR140" s="129" t="s">
        <v>139</v>
      </c>
      <c r="AT140" s="129" t="s">
        <v>123</v>
      </c>
      <c r="AU140" s="129" t="s">
        <v>91</v>
      </c>
      <c r="AY140" s="12" t="s">
        <v>122</v>
      </c>
      <c r="BE140" s="130">
        <f t="shared" si="4"/>
        <v>0</v>
      </c>
      <c r="BF140" s="130">
        <f t="shared" si="5"/>
        <v>0</v>
      </c>
      <c r="BG140" s="130">
        <f t="shared" si="6"/>
        <v>0</v>
      </c>
      <c r="BH140" s="130">
        <f t="shared" si="7"/>
        <v>0</v>
      </c>
      <c r="BI140" s="130">
        <f t="shared" si="8"/>
        <v>0</v>
      </c>
      <c r="BJ140" s="12" t="s">
        <v>91</v>
      </c>
      <c r="BK140" s="130">
        <f t="shared" si="9"/>
        <v>0</v>
      </c>
      <c r="BL140" s="12" t="s">
        <v>139</v>
      </c>
      <c r="BM140" s="129" t="s">
        <v>195</v>
      </c>
    </row>
    <row r="141" spans="2:65" s="1" customFormat="1" ht="16.5" customHeight="1">
      <c r="B141" s="27"/>
      <c r="C141" s="118" t="s">
        <v>196</v>
      </c>
      <c r="D141" s="118" t="s">
        <v>123</v>
      </c>
      <c r="E141" s="119" t="s">
        <v>197</v>
      </c>
      <c r="F141" s="120" t="s">
        <v>198</v>
      </c>
      <c r="G141" s="121" t="s">
        <v>138</v>
      </c>
      <c r="H141" s="122">
        <v>2</v>
      </c>
      <c r="I141" s="123"/>
      <c r="J141" s="124">
        <f t="shared" si="0"/>
        <v>0</v>
      </c>
      <c r="K141" s="120" t="s">
        <v>1</v>
      </c>
      <c r="L141" s="27"/>
      <c r="M141" s="125" t="s">
        <v>1</v>
      </c>
      <c r="N141" s="126" t="s">
        <v>48</v>
      </c>
      <c r="P141" s="127">
        <f t="shared" si="1"/>
        <v>0</v>
      </c>
      <c r="Q141" s="127">
        <v>0</v>
      </c>
      <c r="R141" s="127">
        <f t="shared" si="2"/>
        <v>0</v>
      </c>
      <c r="S141" s="127">
        <v>0</v>
      </c>
      <c r="T141" s="128">
        <f t="shared" si="3"/>
        <v>0</v>
      </c>
      <c r="AR141" s="129" t="s">
        <v>139</v>
      </c>
      <c r="AT141" s="129" t="s">
        <v>123</v>
      </c>
      <c r="AU141" s="129" t="s">
        <v>91</v>
      </c>
      <c r="AY141" s="12" t="s">
        <v>122</v>
      </c>
      <c r="BE141" s="130">
        <f t="shared" si="4"/>
        <v>0</v>
      </c>
      <c r="BF141" s="130">
        <f t="shared" si="5"/>
        <v>0</v>
      </c>
      <c r="BG141" s="130">
        <f t="shared" si="6"/>
        <v>0</v>
      </c>
      <c r="BH141" s="130">
        <f t="shared" si="7"/>
        <v>0</v>
      </c>
      <c r="BI141" s="130">
        <f t="shared" si="8"/>
        <v>0</v>
      </c>
      <c r="BJ141" s="12" t="s">
        <v>91</v>
      </c>
      <c r="BK141" s="130">
        <f t="shared" si="9"/>
        <v>0</v>
      </c>
      <c r="BL141" s="12" t="s">
        <v>139</v>
      </c>
      <c r="BM141" s="129" t="s">
        <v>199</v>
      </c>
    </row>
    <row r="142" spans="2:65" s="1" customFormat="1" ht="16.5" customHeight="1">
      <c r="B142" s="27"/>
      <c r="C142" s="118" t="s">
        <v>200</v>
      </c>
      <c r="D142" s="118" t="s">
        <v>123</v>
      </c>
      <c r="E142" s="119" t="s">
        <v>201</v>
      </c>
      <c r="F142" s="120" t="s">
        <v>202</v>
      </c>
      <c r="G142" s="121" t="s">
        <v>138</v>
      </c>
      <c r="H142" s="122">
        <v>12</v>
      </c>
      <c r="I142" s="123"/>
      <c r="J142" s="124">
        <f t="shared" si="0"/>
        <v>0</v>
      </c>
      <c r="K142" s="120" t="s">
        <v>1</v>
      </c>
      <c r="L142" s="27"/>
      <c r="M142" s="125" t="s">
        <v>1</v>
      </c>
      <c r="N142" s="126" t="s">
        <v>48</v>
      </c>
      <c r="P142" s="127">
        <f t="shared" si="1"/>
        <v>0</v>
      </c>
      <c r="Q142" s="127">
        <v>0</v>
      </c>
      <c r="R142" s="127">
        <f t="shared" si="2"/>
        <v>0</v>
      </c>
      <c r="S142" s="127">
        <v>0</v>
      </c>
      <c r="T142" s="128">
        <f t="shared" si="3"/>
        <v>0</v>
      </c>
      <c r="AR142" s="129" t="s">
        <v>139</v>
      </c>
      <c r="AT142" s="129" t="s">
        <v>123</v>
      </c>
      <c r="AU142" s="129" t="s">
        <v>91</v>
      </c>
      <c r="AY142" s="12" t="s">
        <v>122</v>
      </c>
      <c r="BE142" s="130">
        <f t="shared" si="4"/>
        <v>0</v>
      </c>
      <c r="BF142" s="130">
        <f t="shared" si="5"/>
        <v>0</v>
      </c>
      <c r="BG142" s="130">
        <f t="shared" si="6"/>
        <v>0</v>
      </c>
      <c r="BH142" s="130">
        <f t="shared" si="7"/>
        <v>0</v>
      </c>
      <c r="BI142" s="130">
        <f t="shared" si="8"/>
        <v>0</v>
      </c>
      <c r="BJ142" s="12" t="s">
        <v>91</v>
      </c>
      <c r="BK142" s="130">
        <f t="shared" si="9"/>
        <v>0</v>
      </c>
      <c r="BL142" s="12" t="s">
        <v>139</v>
      </c>
      <c r="BM142" s="129" t="s">
        <v>203</v>
      </c>
    </row>
    <row r="143" spans="2:65" s="1" customFormat="1" ht="16.5" customHeight="1">
      <c r="B143" s="27"/>
      <c r="C143" s="118" t="s">
        <v>7</v>
      </c>
      <c r="D143" s="118" t="s">
        <v>123</v>
      </c>
      <c r="E143" s="119" t="s">
        <v>204</v>
      </c>
      <c r="F143" s="120" t="s">
        <v>205</v>
      </c>
      <c r="G143" s="121" t="s">
        <v>138</v>
      </c>
      <c r="H143" s="122">
        <v>2</v>
      </c>
      <c r="I143" s="123"/>
      <c r="J143" s="124">
        <f t="shared" si="0"/>
        <v>0</v>
      </c>
      <c r="K143" s="120" t="s">
        <v>1</v>
      </c>
      <c r="L143" s="27"/>
      <c r="M143" s="125" t="s">
        <v>1</v>
      </c>
      <c r="N143" s="126" t="s">
        <v>48</v>
      </c>
      <c r="P143" s="127">
        <f t="shared" si="1"/>
        <v>0</v>
      </c>
      <c r="Q143" s="127">
        <v>0</v>
      </c>
      <c r="R143" s="127">
        <f t="shared" si="2"/>
        <v>0</v>
      </c>
      <c r="S143" s="127">
        <v>0</v>
      </c>
      <c r="T143" s="128">
        <f t="shared" si="3"/>
        <v>0</v>
      </c>
      <c r="AR143" s="129" t="s">
        <v>139</v>
      </c>
      <c r="AT143" s="129" t="s">
        <v>123</v>
      </c>
      <c r="AU143" s="129" t="s">
        <v>91</v>
      </c>
      <c r="AY143" s="12" t="s">
        <v>122</v>
      </c>
      <c r="BE143" s="130">
        <f t="shared" si="4"/>
        <v>0</v>
      </c>
      <c r="BF143" s="130">
        <f t="shared" si="5"/>
        <v>0</v>
      </c>
      <c r="BG143" s="130">
        <f t="shared" si="6"/>
        <v>0</v>
      </c>
      <c r="BH143" s="130">
        <f t="shared" si="7"/>
        <v>0</v>
      </c>
      <c r="BI143" s="130">
        <f t="shared" si="8"/>
        <v>0</v>
      </c>
      <c r="BJ143" s="12" t="s">
        <v>91</v>
      </c>
      <c r="BK143" s="130">
        <f t="shared" si="9"/>
        <v>0</v>
      </c>
      <c r="BL143" s="12" t="s">
        <v>139</v>
      </c>
      <c r="BM143" s="129" t="s">
        <v>206</v>
      </c>
    </row>
    <row r="144" spans="2:65" s="1" customFormat="1" ht="16.5" customHeight="1">
      <c r="B144" s="27"/>
      <c r="C144" s="118" t="s">
        <v>207</v>
      </c>
      <c r="D144" s="118" t="s">
        <v>123</v>
      </c>
      <c r="E144" s="119" t="s">
        <v>208</v>
      </c>
      <c r="F144" s="120" t="s">
        <v>209</v>
      </c>
      <c r="G144" s="121" t="s">
        <v>138</v>
      </c>
      <c r="H144" s="122">
        <v>1</v>
      </c>
      <c r="I144" s="123"/>
      <c r="J144" s="124">
        <f t="shared" si="0"/>
        <v>0</v>
      </c>
      <c r="K144" s="120" t="s">
        <v>1</v>
      </c>
      <c r="L144" s="27"/>
      <c r="M144" s="125" t="s">
        <v>1</v>
      </c>
      <c r="N144" s="126" t="s">
        <v>48</v>
      </c>
      <c r="P144" s="127">
        <f t="shared" si="1"/>
        <v>0</v>
      </c>
      <c r="Q144" s="127">
        <v>0</v>
      </c>
      <c r="R144" s="127">
        <f t="shared" si="2"/>
        <v>0</v>
      </c>
      <c r="S144" s="127">
        <v>0</v>
      </c>
      <c r="T144" s="128">
        <f t="shared" si="3"/>
        <v>0</v>
      </c>
      <c r="AR144" s="129" t="s">
        <v>139</v>
      </c>
      <c r="AT144" s="129" t="s">
        <v>123</v>
      </c>
      <c r="AU144" s="129" t="s">
        <v>91</v>
      </c>
      <c r="AY144" s="12" t="s">
        <v>122</v>
      </c>
      <c r="BE144" s="130">
        <f t="shared" si="4"/>
        <v>0</v>
      </c>
      <c r="BF144" s="130">
        <f t="shared" si="5"/>
        <v>0</v>
      </c>
      <c r="BG144" s="130">
        <f t="shared" si="6"/>
        <v>0</v>
      </c>
      <c r="BH144" s="130">
        <f t="shared" si="7"/>
        <v>0</v>
      </c>
      <c r="BI144" s="130">
        <f t="shared" si="8"/>
        <v>0</v>
      </c>
      <c r="BJ144" s="12" t="s">
        <v>91</v>
      </c>
      <c r="BK144" s="130">
        <f t="shared" si="9"/>
        <v>0</v>
      </c>
      <c r="BL144" s="12" t="s">
        <v>139</v>
      </c>
      <c r="BM144" s="129" t="s">
        <v>210</v>
      </c>
    </row>
    <row r="145" spans="2:65" s="1" customFormat="1" ht="16.5" customHeight="1">
      <c r="B145" s="27"/>
      <c r="C145" s="118" t="s">
        <v>211</v>
      </c>
      <c r="D145" s="118" t="s">
        <v>123</v>
      </c>
      <c r="E145" s="119" t="s">
        <v>212</v>
      </c>
      <c r="F145" s="120" t="s">
        <v>213</v>
      </c>
      <c r="G145" s="121" t="s">
        <v>138</v>
      </c>
      <c r="H145" s="122">
        <v>1</v>
      </c>
      <c r="I145" s="123"/>
      <c r="J145" s="124">
        <f t="shared" si="0"/>
        <v>0</v>
      </c>
      <c r="K145" s="120" t="s">
        <v>1</v>
      </c>
      <c r="L145" s="27"/>
      <c r="M145" s="125" t="s">
        <v>1</v>
      </c>
      <c r="N145" s="126" t="s">
        <v>48</v>
      </c>
      <c r="P145" s="127">
        <f t="shared" si="1"/>
        <v>0</v>
      </c>
      <c r="Q145" s="127">
        <v>0</v>
      </c>
      <c r="R145" s="127">
        <f t="shared" si="2"/>
        <v>0</v>
      </c>
      <c r="S145" s="127">
        <v>0</v>
      </c>
      <c r="T145" s="128">
        <f t="shared" si="3"/>
        <v>0</v>
      </c>
      <c r="AR145" s="129" t="s">
        <v>139</v>
      </c>
      <c r="AT145" s="129" t="s">
        <v>123</v>
      </c>
      <c r="AU145" s="129" t="s">
        <v>91</v>
      </c>
      <c r="AY145" s="12" t="s">
        <v>122</v>
      </c>
      <c r="BE145" s="130">
        <f t="shared" si="4"/>
        <v>0</v>
      </c>
      <c r="BF145" s="130">
        <f t="shared" si="5"/>
        <v>0</v>
      </c>
      <c r="BG145" s="130">
        <f t="shared" si="6"/>
        <v>0</v>
      </c>
      <c r="BH145" s="130">
        <f t="shared" si="7"/>
        <v>0</v>
      </c>
      <c r="BI145" s="130">
        <f t="shared" si="8"/>
        <v>0</v>
      </c>
      <c r="BJ145" s="12" t="s">
        <v>91</v>
      </c>
      <c r="BK145" s="130">
        <f t="shared" si="9"/>
        <v>0</v>
      </c>
      <c r="BL145" s="12" t="s">
        <v>139</v>
      </c>
      <c r="BM145" s="129" t="s">
        <v>214</v>
      </c>
    </row>
    <row r="146" spans="2:65" s="1" customFormat="1" ht="16.5" customHeight="1">
      <c r="B146" s="27"/>
      <c r="C146" s="118" t="s">
        <v>215</v>
      </c>
      <c r="D146" s="118" t="s">
        <v>123</v>
      </c>
      <c r="E146" s="119" t="s">
        <v>216</v>
      </c>
      <c r="F146" s="120" t="s">
        <v>217</v>
      </c>
      <c r="G146" s="121" t="s">
        <v>138</v>
      </c>
      <c r="H146" s="122">
        <v>1</v>
      </c>
      <c r="I146" s="123"/>
      <c r="J146" s="124">
        <f t="shared" si="0"/>
        <v>0</v>
      </c>
      <c r="K146" s="120" t="s">
        <v>1</v>
      </c>
      <c r="L146" s="27"/>
      <c r="M146" s="125" t="s">
        <v>1</v>
      </c>
      <c r="N146" s="126" t="s">
        <v>48</v>
      </c>
      <c r="P146" s="127">
        <f t="shared" si="1"/>
        <v>0</v>
      </c>
      <c r="Q146" s="127">
        <v>0</v>
      </c>
      <c r="R146" s="127">
        <f t="shared" si="2"/>
        <v>0</v>
      </c>
      <c r="S146" s="127">
        <v>0</v>
      </c>
      <c r="T146" s="128">
        <f t="shared" si="3"/>
        <v>0</v>
      </c>
      <c r="AR146" s="129" t="s">
        <v>139</v>
      </c>
      <c r="AT146" s="129" t="s">
        <v>123</v>
      </c>
      <c r="AU146" s="129" t="s">
        <v>91</v>
      </c>
      <c r="AY146" s="12" t="s">
        <v>122</v>
      </c>
      <c r="BE146" s="130">
        <f t="shared" si="4"/>
        <v>0</v>
      </c>
      <c r="BF146" s="130">
        <f t="shared" si="5"/>
        <v>0</v>
      </c>
      <c r="BG146" s="130">
        <f t="shared" si="6"/>
        <v>0</v>
      </c>
      <c r="BH146" s="130">
        <f t="shared" si="7"/>
        <v>0</v>
      </c>
      <c r="BI146" s="130">
        <f t="shared" si="8"/>
        <v>0</v>
      </c>
      <c r="BJ146" s="12" t="s">
        <v>91</v>
      </c>
      <c r="BK146" s="130">
        <f t="shared" si="9"/>
        <v>0</v>
      </c>
      <c r="BL146" s="12" t="s">
        <v>139</v>
      </c>
      <c r="BM146" s="129" t="s">
        <v>218</v>
      </c>
    </row>
    <row r="147" spans="2:65" s="1" customFormat="1" ht="16.5" customHeight="1">
      <c r="B147" s="27"/>
      <c r="C147" s="118" t="s">
        <v>219</v>
      </c>
      <c r="D147" s="118" t="s">
        <v>123</v>
      </c>
      <c r="E147" s="119" t="s">
        <v>220</v>
      </c>
      <c r="F147" s="120" t="s">
        <v>221</v>
      </c>
      <c r="G147" s="121" t="s">
        <v>138</v>
      </c>
      <c r="H147" s="122">
        <v>1</v>
      </c>
      <c r="I147" s="123"/>
      <c r="J147" s="124">
        <f t="shared" si="0"/>
        <v>0</v>
      </c>
      <c r="K147" s="120" t="s">
        <v>1</v>
      </c>
      <c r="L147" s="27"/>
      <c r="M147" s="125" t="s">
        <v>1</v>
      </c>
      <c r="N147" s="126" t="s">
        <v>48</v>
      </c>
      <c r="P147" s="127">
        <f t="shared" si="1"/>
        <v>0</v>
      </c>
      <c r="Q147" s="127">
        <v>0</v>
      </c>
      <c r="R147" s="127">
        <f t="shared" si="2"/>
        <v>0</v>
      </c>
      <c r="S147" s="127">
        <v>0</v>
      </c>
      <c r="T147" s="128">
        <f t="shared" si="3"/>
        <v>0</v>
      </c>
      <c r="AR147" s="129" t="s">
        <v>139</v>
      </c>
      <c r="AT147" s="129" t="s">
        <v>123</v>
      </c>
      <c r="AU147" s="129" t="s">
        <v>91</v>
      </c>
      <c r="AY147" s="12" t="s">
        <v>122</v>
      </c>
      <c r="BE147" s="130">
        <f t="shared" si="4"/>
        <v>0</v>
      </c>
      <c r="BF147" s="130">
        <f t="shared" si="5"/>
        <v>0</v>
      </c>
      <c r="BG147" s="130">
        <f t="shared" si="6"/>
        <v>0</v>
      </c>
      <c r="BH147" s="130">
        <f t="shared" si="7"/>
        <v>0</v>
      </c>
      <c r="BI147" s="130">
        <f t="shared" si="8"/>
        <v>0</v>
      </c>
      <c r="BJ147" s="12" t="s">
        <v>91</v>
      </c>
      <c r="BK147" s="130">
        <f t="shared" si="9"/>
        <v>0</v>
      </c>
      <c r="BL147" s="12" t="s">
        <v>139</v>
      </c>
      <c r="BM147" s="129" t="s">
        <v>222</v>
      </c>
    </row>
    <row r="148" spans="2:65" s="1" customFormat="1" ht="16.5" customHeight="1">
      <c r="B148" s="27"/>
      <c r="C148" s="118" t="s">
        <v>223</v>
      </c>
      <c r="D148" s="118" t="s">
        <v>123</v>
      </c>
      <c r="E148" s="119" t="s">
        <v>224</v>
      </c>
      <c r="F148" s="120" t="s">
        <v>225</v>
      </c>
      <c r="G148" s="121" t="s">
        <v>138</v>
      </c>
      <c r="H148" s="122">
        <v>1</v>
      </c>
      <c r="I148" s="123"/>
      <c r="J148" s="124">
        <f t="shared" si="0"/>
        <v>0</v>
      </c>
      <c r="K148" s="120" t="s">
        <v>1</v>
      </c>
      <c r="L148" s="27"/>
      <c r="M148" s="125" t="s">
        <v>1</v>
      </c>
      <c r="N148" s="126" t="s">
        <v>48</v>
      </c>
      <c r="P148" s="127">
        <f t="shared" si="1"/>
        <v>0</v>
      </c>
      <c r="Q148" s="127">
        <v>0</v>
      </c>
      <c r="R148" s="127">
        <f t="shared" si="2"/>
        <v>0</v>
      </c>
      <c r="S148" s="127">
        <v>0</v>
      </c>
      <c r="T148" s="128">
        <f t="shared" si="3"/>
        <v>0</v>
      </c>
      <c r="AR148" s="129" t="s">
        <v>139</v>
      </c>
      <c r="AT148" s="129" t="s">
        <v>123</v>
      </c>
      <c r="AU148" s="129" t="s">
        <v>91</v>
      </c>
      <c r="AY148" s="12" t="s">
        <v>122</v>
      </c>
      <c r="BE148" s="130">
        <f t="shared" si="4"/>
        <v>0</v>
      </c>
      <c r="BF148" s="130">
        <f t="shared" si="5"/>
        <v>0</v>
      </c>
      <c r="BG148" s="130">
        <f t="shared" si="6"/>
        <v>0</v>
      </c>
      <c r="BH148" s="130">
        <f t="shared" si="7"/>
        <v>0</v>
      </c>
      <c r="BI148" s="130">
        <f t="shared" si="8"/>
        <v>0</v>
      </c>
      <c r="BJ148" s="12" t="s">
        <v>91</v>
      </c>
      <c r="BK148" s="130">
        <f t="shared" si="9"/>
        <v>0</v>
      </c>
      <c r="BL148" s="12" t="s">
        <v>139</v>
      </c>
      <c r="BM148" s="129" t="s">
        <v>226</v>
      </c>
    </row>
    <row r="149" spans="2:65" s="1" customFormat="1" ht="16.5" customHeight="1">
      <c r="B149" s="27"/>
      <c r="C149" s="118" t="s">
        <v>227</v>
      </c>
      <c r="D149" s="118" t="s">
        <v>123</v>
      </c>
      <c r="E149" s="119" t="s">
        <v>228</v>
      </c>
      <c r="F149" s="120" t="s">
        <v>229</v>
      </c>
      <c r="G149" s="121" t="s">
        <v>138</v>
      </c>
      <c r="H149" s="122">
        <v>1</v>
      </c>
      <c r="I149" s="123"/>
      <c r="J149" s="124">
        <f t="shared" si="0"/>
        <v>0</v>
      </c>
      <c r="K149" s="120" t="s">
        <v>1</v>
      </c>
      <c r="L149" s="27"/>
      <c r="M149" s="125" t="s">
        <v>1</v>
      </c>
      <c r="N149" s="126" t="s">
        <v>48</v>
      </c>
      <c r="P149" s="127">
        <f t="shared" si="1"/>
        <v>0</v>
      </c>
      <c r="Q149" s="127">
        <v>0</v>
      </c>
      <c r="R149" s="127">
        <f t="shared" si="2"/>
        <v>0</v>
      </c>
      <c r="S149" s="127">
        <v>0</v>
      </c>
      <c r="T149" s="128">
        <f t="shared" si="3"/>
        <v>0</v>
      </c>
      <c r="AR149" s="129" t="s">
        <v>139</v>
      </c>
      <c r="AT149" s="129" t="s">
        <v>123</v>
      </c>
      <c r="AU149" s="129" t="s">
        <v>91</v>
      </c>
      <c r="AY149" s="12" t="s">
        <v>122</v>
      </c>
      <c r="BE149" s="130">
        <f t="shared" si="4"/>
        <v>0</v>
      </c>
      <c r="BF149" s="130">
        <f t="shared" si="5"/>
        <v>0</v>
      </c>
      <c r="BG149" s="130">
        <f t="shared" si="6"/>
        <v>0</v>
      </c>
      <c r="BH149" s="130">
        <f t="shared" si="7"/>
        <v>0</v>
      </c>
      <c r="BI149" s="130">
        <f t="shared" si="8"/>
        <v>0</v>
      </c>
      <c r="BJ149" s="12" t="s">
        <v>91</v>
      </c>
      <c r="BK149" s="130">
        <f t="shared" si="9"/>
        <v>0</v>
      </c>
      <c r="BL149" s="12" t="s">
        <v>139</v>
      </c>
      <c r="BM149" s="129" t="s">
        <v>230</v>
      </c>
    </row>
    <row r="150" spans="2:65" s="1" customFormat="1" ht="16.5" customHeight="1">
      <c r="B150" s="27"/>
      <c r="C150" s="118" t="s">
        <v>231</v>
      </c>
      <c r="D150" s="118" t="s">
        <v>123</v>
      </c>
      <c r="E150" s="119" t="s">
        <v>232</v>
      </c>
      <c r="F150" s="120" t="s">
        <v>233</v>
      </c>
      <c r="G150" s="121" t="s">
        <v>138</v>
      </c>
      <c r="H150" s="122">
        <v>3</v>
      </c>
      <c r="I150" s="123"/>
      <c r="J150" s="124">
        <f t="shared" si="0"/>
        <v>0</v>
      </c>
      <c r="K150" s="120" t="s">
        <v>1</v>
      </c>
      <c r="L150" s="27"/>
      <c r="M150" s="125" t="s">
        <v>1</v>
      </c>
      <c r="N150" s="126" t="s">
        <v>48</v>
      </c>
      <c r="P150" s="127">
        <f t="shared" si="1"/>
        <v>0</v>
      </c>
      <c r="Q150" s="127">
        <v>0</v>
      </c>
      <c r="R150" s="127">
        <f t="shared" si="2"/>
        <v>0</v>
      </c>
      <c r="S150" s="127">
        <v>0</v>
      </c>
      <c r="T150" s="128">
        <f t="shared" si="3"/>
        <v>0</v>
      </c>
      <c r="AR150" s="129" t="s">
        <v>139</v>
      </c>
      <c r="AT150" s="129" t="s">
        <v>123</v>
      </c>
      <c r="AU150" s="129" t="s">
        <v>91</v>
      </c>
      <c r="AY150" s="12" t="s">
        <v>122</v>
      </c>
      <c r="BE150" s="130">
        <f t="shared" si="4"/>
        <v>0</v>
      </c>
      <c r="BF150" s="130">
        <f t="shared" si="5"/>
        <v>0</v>
      </c>
      <c r="BG150" s="130">
        <f t="shared" si="6"/>
        <v>0</v>
      </c>
      <c r="BH150" s="130">
        <f t="shared" si="7"/>
        <v>0</v>
      </c>
      <c r="BI150" s="130">
        <f t="shared" si="8"/>
        <v>0</v>
      </c>
      <c r="BJ150" s="12" t="s">
        <v>91</v>
      </c>
      <c r="BK150" s="130">
        <f t="shared" si="9"/>
        <v>0</v>
      </c>
      <c r="BL150" s="12" t="s">
        <v>139</v>
      </c>
      <c r="BM150" s="129" t="s">
        <v>234</v>
      </c>
    </row>
    <row r="151" spans="2:65" s="1" customFormat="1" ht="16.5" customHeight="1">
      <c r="B151" s="27"/>
      <c r="C151" s="118" t="s">
        <v>235</v>
      </c>
      <c r="D151" s="118" t="s">
        <v>123</v>
      </c>
      <c r="E151" s="119" t="s">
        <v>236</v>
      </c>
      <c r="F151" s="120" t="s">
        <v>237</v>
      </c>
      <c r="G151" s="121" t="s">
        <v>138</v>
      </c>
      <c r="H151" s="122">
        <v>1</v>
      </c>
      <c r="I151" s="123"/>
      <c r="J151" s="124">
        <f t="shared" si="0"/>
        <v>0</v>
      </c>
      <c r="K151" s="120" t="s">
        <v>1</v>
      </c>
      <c r="L151" s="27"/>
      <c r="M151" s="125" t="s">
        <v>1</v>
      </c>
      <c r="N151" s="126" t="s">
        <v>48</v>
      </c>
      <c r="P151" s="127">
        <f t="shared" si="1"/>
        <v>0</v>
      </c>
      <c r="Q151" s="127">
        <v>0</v>
      </c>
      <c r="R151" s="127">
        <f t="shared" si="2"/>
        <v>0</v>
      </c>
      <c r="S151" s="127">
        <v>0</v>
      </c>
      <c r="T151" s="128">
        <f t="shared" si="3"/>
        <v>0</v>
      </c>
      <c r="AR151" s="129" t="s">
        <v>139</v>
      </c>
      <c r="AT151" s="129" t="s">
        <v>123</v>
      </c>
      <c r="AU151" s="129" t="s">
        <v>91</v>
      </c>
      <c r="AY151" s="12" t="s">
        <v>122</v>
      </c>
      <c r="BE151" s="130">
        <f t="shared" si="4"/>
        <v>0</v>
      </c>
      <c r="BF151" s="130">
        <f t="shared" si="5"/>
        <v>0</v>
      </c>
      <c r="BG151" s="130">
        <f t="shared" si="6"/>
        <v>0</v>
      </c>
      <c r="BH151" s="130">
        <f t="shared" si="7"/>
        <v>0</v>
      </c>
      <c r="BI151" s="130">
        <f t="shared" si="8"/>
        <v>0</v>
      </c>
      <c r="BJ151" s="12" t="s">
        <v>91</v>
      </c>
      <c r="BK151" s="130">
        <f t="shared" si="9"/>
        <v>0</v>
      </c>
      <c r="BL151" s="12" t="s">
        <v>139</v>
      </c>
      <c r="BM151" s="129" t="s">
        <v>238</v>
      </c>
    </row>
    <row r="152" spans="2:65" s="1" customFormat="1" ht="16.5" customHeight="1">
      <c r="B152" s="27"/>
      <c r="C152" s="118" t="s">
        <v>239</v>
      </c>
      <c r="D152" s="118" t="s">
        <v>123</v>
      </c>
      <c r="E152" s="119" t="s">
        <v>240</v>
      </c>
      <c r="F152" s="120" t="s">
        <v>241</v>
      </c>
      <c r="G152" s="121" t="s">
        <v>138</v>
      </c>
      <c r="H152" s="122">
        <v>1</v>
      </c>
      <c r="I152" s="123"/>
      <c r="J152" s="124">
        <f t="shared" si="0"/>
        <v>0</v>
      </c>
      <c r="K152" s="120" t="s">
        <v>1</v>
      </c>
      <c r="L152" s="27"/>
      <c r="M152" s="125" t="s">
        <v>1</v>
      </c>
      <c r="N152" s="126" t="s">
        <v>48</v>
      </c>
      <c r="P152" s="127">
        <f t="shared" si="1"/>
        <v>0</v>
      </c>
      <c r="Q152" s="127">
        <v>0</v>
      </c>
      <c r="R152" s="127">
        <f t="shared" si="2"/>
        <v>0</v>
      </c>
      <c r="S152" s="127">
        <v>0</v>
      </c>
      <c r="T152" s="128">
        <f t="shared" si="3"/>
        <v>0</v>
      </c>
      <c r="AR152" s="129" t="s">
        <v>139</v>
      </c>
      <c r="AT152" s="129" t="s">
        <v>123</v>
      </c>
      <c r="AU152" s="129" t="s">
        <v>91</v>
      </c>
      <c r="AY152" s="12" t="s">
        <v>122</v>
      </c>
      <c r="BE152" s="130">
        <f t="shared" si="4"/>
        <v>0</v>
      </c>
      <c r="BF152" s="130">
        <f t="shared" si="5"/>
        <v>0</v>
      </c>
      <c r="BG152" s="130">
        <f t="shared" si="6"/>
        <v>0</v>
      </c>
      <c r="BH152" s="130">
        <f t="shared" si="7"/>
        <v>0</v>
      </c>
      <c r="BI152" s="130">
        <f t="shared" si="8"/>
        <v>0</v>
      </c>
      <c r="BJ152" s="12" t="s">
        <v>91</v>
      </c>
      <c r="BK152" s="130">
        <f t="shared" si="9"/>
        <v>0</v>
      </c>
      <c r="BL152" s="12" t="s">
        <v>139</v>
      </c>
      <c r="BM152" s="129" t="s">
        <v>242</v>
      </c>
    </row>
    <row r="153" spans="2:65" s="1" customFormat="1" ht="16.5" customHeight="1">
      <c r="B153" s="27"/>
      <c r="C153" s="118" t="s">
        <v>243</v>
      </c>
      <c r="D153" s="118" t="s">
        <v>123</v>
      </c>
      <c r="E153" s="119" t="s">
        <v>244</v>
      </c>
      <c r="F153" s="120" t="s">
        <v>245</v>
      </c>
      <c r="G153" s="121" t="s">
        <v>138</v>
      </c>
      <c r="H153" s="122">
        <v>1</v>
      </c>
      <c r="I153" s="123"/>
      <c r="J153" s="124">
        <f t="shared" si="0"/>
        <v>0</v>
      </c>
      <c r="K153" s="120" t="s">
        <v>1</v>
      </c>
      <c r="L153" s="27"/>
      <c r="M153" s="125" t="s">
        <v>1</v>
      </c>
      <c r="N153" s="126" t="s">
        <v>48</v>
      </c>
      <c r="P153" s="127">
        <f t="shared" si="1"/>
        <v>0</v>
      </c>
      <c r="Q153" s="127">
        <v>0</v>
      </c>
      <c r="R153" s="127">
        <f t="shared" si="2"/>
        <v>0</v>
      </c>
      <c r="S153" s="127">
        <v>0</v>
      </c>
      <c r="T153" s="128">
        <f t="shared" si="3"/>
        <v>0</v>
      </c>
      <c r="AR153" s="129" t="s">
        <v>139</v>
      </c>
      <c r="AT153" s="129" t="s">
        <v>123</v>
      </c>
      <c r="AU153" s="129" t="s">
        <v>91</v>
      </c>
      <c r="AY153" s="12" t="s">
        <v>122</v>
      </c>
      <c r="BE153" s="130">
        <f t="shared" si="4"/>
        <v>0</v>
      </c>
      <c r="BF153" s="130">
        <f t="shared" si="5"/>
        <v>0</v>
      </c>
      <c r="BG153" s="130">
        <f t="shared" si="6"/>
        <v>0</v>
      </c>
      <c r="BH153" s="130">
        <f t="shared" si="7"/>
        <v>0</v>
      </c>
      <c r="BI153" s="130">
        <f t="shared" si="8"/>
        <v>0</v>
      </c>
      <c r="BJ153" s="12" t="s">
        <v>91</v>
      </c>
      <c r="BK153" s="130">
        <f t="shared" si="9"/>
        <v>0</v>
      </c>
      <c r="BL153" s="12" t="s">
        <v>139</v>
      </c>
      <c r="BM153" s="129" t="s">
        <v>246</v>
      </c>
    </row>
    <row r="154" spans="2:65" s="1" customFormat="1" ht="16.5" customHeight="1">
      <c r="B154" s="27"/>
      <c r="C154" s="118" t="s">
        <v>247</v>
      </c>
      <c r="D154" s="118" t="s">
        <v>123</v>
      </c>
      <c r="E154" s="119" t="s">
        <v>248</v>
      </c>
      <c r="F154" s="120" t="s">
        <v>249</v>
      </c>
      <c r="G154" s="121" t="s">
        <v>138</v>
      </c>
      <c r="H154" s="122">
        <v>2</v>
      </c>
      <c r="I154" s="123"/>
      <c r="J154" s="124">
        <f t="shared" si="0"/>
        <v>0</v>
      </c>
      <c r="K154" s="120" t="s">
        <v>1</v>
      </c>
      <c r="L154" s="27"/>
      <c r="M154" s="125" t="s">
        <v>1</v>
      </c>
      <c r="N154" s="126" t="s">
        <v>48</v>
      </c>
      <c r="P154" s="127">
        <f t="shared" si="1"/>
        <v>0</v>
      </c>
      <c r="Q154" s="127">
        <v>0</v>
      </c>
      <c r="R154" s="127">
        <f t="shared" si="2"/>
        <v>0</v>
      </c>
      <c r="S154" s="127">
        <v>0</v>
      </c>
      <c r="T154" s="128">
        <f t="shared" si="3"/>
        <v>0</v>
      </c>
      <c r="AR154" s="129" t="s">
        <v>139</v>
      </c>
      <c r="AT154" s="129" t="s">
        <v>123</v>
      </c>
      <c r="AU154" s="129" t="s">
        <v>91</v>
      </c>
      <c r="AY154" s="12" t="s">
        <v>122</v>
      </c>
      <c r="BE154" s="130">
        <f t="shared" si="4"/>
        <v>0</v>
      </c>
      <c r="BF154" s="130">
        <f t="shared" si="5"/>
        <v>0</v>
      </c>
      <c r="BG154" s="130">
        <f t="shared" si="6"/>
        <v>0</v>
      </c>
      <c r="BH154" s="130">
        <f t="shared" si="7"/>
        <v>0</v>
      </c>
      <c r="BI154" s="130">
        <f t="shared" si="8"/>
        <v>0</v>
      </c>
      <c r="BJ154" s="12" t="s">
        <v>91</v>
      </c>
      <c r="BK154" s="130">
        <f t="shared" si="9"/>
        <v>0</v>
      </c>
      <c r="BL154" s="12" t="s">
        <v>139</v>
      </c>
      <c r="BM154" s="129" t="s">
        <v>250</v>
      </c>
    </row>
    <row r="155" spans="2:65" s="10" customFormat="1" ht="25.9" customHeight="1">
      <c r="B155" s="109"/>
      <c r="D155" s="110" t="s">
        <v>82</v>
      </c>
      <c r="E155" s="111" t="s">
        <v>251</v>
      </c>
      <c r="F155" s="111" t="s">
        <v>252</v>
      </c>
      <c r="I155" s="112"/>
      <c r="J155" s="100">
        <f>BK155</f>
        <v>0</v>
      </c>
      <c r="L155" s="109"/>
      <c r="M155" s="113"/>
      <c r="P155" s="114">
        <f>SUM(P156:P162)</f>
        <v>0</v>
      </c>
      <c r="R155" s="114">
        <f>SUM(R156:R162)</f>
        <v>0</v>
      </c>
      <c r="T155" s="115">
        <f>SUM(T156:T162)</f>
        <v>0</v>
      </c>
      <c r="AR155" s="110" t="s">
        <v>91</v>
      </c>
      <c r="AT155" s="116" t="s">
        <v>82</v>
      </c>
      <c r="AU155" s="116" t="s">
        <v>83</v>
      </c>
      <c r="AY155" s="110" t="s">
        <v>122</v>
      </c>
      <c r="BK155" s="117">
        <f>SUM(BK156:BK162)</f>
        <v>0</v>
      </c>
    </row>
    <row r="156" spans="2:65" s="1" customFormat="1" ht="24.2" customHeight="1">
      <c r="B156" s="27"/>
      <c r="C156" s="118" t="s">
        <v>253</v>
      </c>
      <c r="D156" s="118" t="s">
        <v>123</v>
      </c>
      <c r="E156" s="119" t="s">
        <v>254</v>
      </c>
      <c r="F156" s="120" t="s">
        <v>255</v>
      </c>
      <c r="G156" s="121" t="s">
        <v>126</v>
      </c>
      <c r="H156" s="122">
        <v>1</v>
      </c>
      <c r="I156" s="123"/>
      <c r="J156" s="124">
        <f t="shared" ref="J156:J162" si="10">ROUND(I156*H156,2)</f>
        <v>0</v>
      </c>
      <c r="K156" s="120" t="s">
        <v>1</v>
      </c>
      <c r="L156" s="27"/>
      <c r="M156" s="125" t="s">
        <v>1</v>
      </c>
      <c r="N156" s="126" t="s">
        <v>48</v>
      </c>
      <c r="P156" s="127">
        <f t="shared" ref="P156:P162" si="11">O156*H156</f>
        <v>0</v>
      </c>
      <c r="Q156" s="127">
        <v>0</v>
      </c>
      <c r="R156" s="127">
        <f t="shared" ref="R156:R162" si="12">Q156*H156</f>
        <v>0</v>
      </c>
      <c r="S156" s="127">
        <v>0</v>
      </c>
      <c r="T156" s="128">
        <f t="shared" ref="T156:T162" si="13">S156*H156</f>
        <v>0</v>
      </c>
      <c r="AR156" s="129" t="s">
        <v>121</v>
      </c>
      <c r="AT156" s="129" t="s">
        <v>123</v>
      </c>
      <c r="AU156" s="129" t="s">
        <v>91</v>
      </c>
      <c r="AY156" s="12" t="s">
        <v>122</v>
      </c>
      <c r="BE156" s="130">
        <f t="shared" ref="BE156:BE162" si="14">IF(N156="základní",J156,0)</f>
        <v>0</v>
      </c>
      <c r="BF156" s="130">
        <f t="shared" ref="BF156:BF162" si="15">IF(N156="snížená",J156,0)</f>
        <v>0</v>
      </c>
      <c r="BG156" s="130">
        <f t="shared" ref="BG156:BG162" si="16">IF(N156="zákl. přenesená",J156,0)</f>
        <v>0</v>
      </c>
      <c r="BH156" s="130">
        <f t="shared" ref="BH156:BH162" si="17">IF(N156="sníž. přenesená",J156,0)</f>
        <v>0</v>
      </c>
      <c r="BI156" s="130">
        <f t="shared" ref="BI156:BI162" si="18">IF(N156="nulová",J156,0)</f>
        <v>0</v>
      </c>
      <c r="BJ156" s="12" t="s">
        <v>91</v>
      </c>
      <c r="BK156" s="130">
        <f t="shared" ref="BK156:BK162" si="19">ROUND(I156*H156,2)</f>
        <v>0</v>
      </c>
      <c r="BL156" s="12" t="s">
        <v>121</v>
      </c>
      <c r="BM156" s="129" t="s">
        <v>256</v>
      </c>
    </row>
    <row r="157" spans="2:65" s="1" customFormat="1" ht="33" customHeight="1">
      <c r="B157" s="27"/>
      <c r="C157" s="118" t="s">
        <v>257</v>
      </c>
      <c r="D157" s="118" t="s">
        <v>123</v>
      </c>
      <c r="E157" s="119" t="s">
        <v>258</v>
      </c>
      <c r="F157" s="120" t="s">
        <v>259</v>
      </c>
      <c r="G157" s="121" t="s">
        <v>126</v>
      </c>
      <c r="H157" s="122">
        <v>1</v>
      </c>
      <c r="I157" s="123"/>
      <c r="J157" s="124">
        <f t="shared" si="10"/>
        <v>0</v>
      </c>
      <c r="K157" s="120" t="s">
        <v>1</v>
      </c>
      <c r="L157" s="27"/>
      <c r="M157" s="125" t="s">
        <v>1</v>
      </c>
      <c r="N157" s="126" t="s">
        <v>48</v>
      </c>
      <c r="P157" s="127">
        <f t="shared" si="11"/>
        <v>0</v>
      </c>
      <c r="Q157" s="127">
        <v>0</v>
      </c>
      <c r="R157" s="127">
        <f t="shared" si="12"/>
        <v>0</v>
      </c>
      <c r="S157" s="127">
        <v>0</v>
      </c>
      <c r="T157" s="128">
        <f t="shared" si="13"/>
        <v>0</v>
      </c>
      <c r="AR157" s="129" t="s">
        <v>121</v>
      </c>
      <c r="AT157" s="129" t="s">
        <v>123</v>
      </c>
      <c r="AU157" s="129" t="s">
        <v>91</v>
      </c>
      <c r="AY157" s="12" t="s">
        <v>122</v>
      </c>
      <c r="BE157" s="130">
        <f t="shared" si="14"/>
        <v>0</v>
      </c>
      <c r="BF157" s="130">
        <f t="shared" si="15"/>
        <v>0</v>
      </c>
      <c r="BG157" s="130">
        <f t="shared" si="16"/>
        <v>0</v>
      </c>
      <c r="BH157" s="130">
        <f t="shared" si="17"/>
        <v>0</v>
      </c>
      <c r="BI157" s="130">
        <f t="shared" si="18"/>
        <v>0</v>
      </c>
      <c r="BJ157" s="12" t="s">
        <v>91</v>
      </c>
      <c r="BK157" s="130">
        <f t="shared" si="19"/>
        <v>0</v>
      </c>
      <c r="BL157" s="12" t="s">
        <v>121</v>
      </c>
      <c r="BM157" s="129" t="s">
        <v>260</v>
      </c>
    </row>
    <row r="158" spans="2:65" s="1" customFormat="1" ht="21.75" customHeight="1">
      <c r="B158" s="27"/>
      <c r="C158" s="118" t="s">
        <v>261</v>
      </c>
      <c r="D158" s="118" t="s">
        <v>123</v>
      </c>
      <c r="E158" s="119" t="s">
        <v>262</v>
      </c>
      <c r="F158" s="120" t="s">
        <v>263</v>
      </c>
      <c r="G158" s="121" t="s">
        <v>126</v>
      </c>
      <c r="H158" s="122">
        <v>1</v>
      </c>
      <c r="I158" s="123"/>
      <c r="J158" s="124">
        <f t="shared" si="10"/>
        <v>0</v>
      </c>
      <c r="K158" s="120" t="s">
        <v>1</v>
      </c>
      <c r="L158" s="27"/>
      <c r="M158" s="125" t="s">
        <v>1</v>
      </c>
      <c r="N158" s="126" t="s">
        <v>48</v>
      </c>
      <c r="P158" s="127">
        <f t="shared" si="11"/>
        <v>0</v>
      </c>
      <c r="Q158" s="127">
        <v>0</v>
      </c>
      <c r="R158" s="127">
        <f t="shared" si="12"/>
        <v>0</v>
      </c>
      <c r="S158" s="127">
        <v>0</v>
      </c>
      <c r="T158" s="128">
        <f t="shared" si="13"/>
        <v>0</v>
      </c>
      <c r="AR158" s="129" t="s">
        <v>121</v>
      </c>
      <c r="AT158" s="129" t="s">
        <v>123</v>
      </c>
      <c r="AU158" s="129" t="s">
        <v>91</v>
      </c>
      <c r="AY158" s="12" t="s">
        <v>122</v>
      </c>
      <c r="BE158" s="130">
        <f t="shared" si="14"/>
        <v>0</v>
      </c>
      <c r="BF158" s="130">
        <f t="shared" si="15"/>
        <v>0</v>
      </c>
      <c r="BG158" s="130">
        <f t="shared" si="16"/>
        <v>0</v>
      </c>
      <c r="BH158" s="130">
        <f t="shared" si="17"/>
        <v>0</v>
      </c>
      <c r="BI158" s="130">
        <f t="shared" si="18"/>
        <v>0</v>
      </c>
      <c r="BJ158" s="12" t="s">
        <v>91</v>
      </c>
      <c r="BK158" s="130">
        <f t="shared" si="19"/>
        <v>0</v>
      </c>
      <c r="BL158" s="12" t="s">
        <v>121</v>
      </c>
      <c r="BM158" s="129" t="s">
        <v>264</v>
      </c>
    </row>
    <row r="159" spans="2:65" s="1" customFormat="1" ht="24.2" customHeight="1">
      <c r="B159" s="27"/>
      <c r="C159" s="118" t="s">
        <v>265</v>
      </c>
      <c r="D159" s="118" t="s">
        <v>123</v>
      </c>
      <c r="E159" s="119" t="s">
        <v>266</v>
      </c>
      <c r="F159" s="120" t="s">
        <v>267</v>
      </c>
      <c r="G159" s="121" t="s">
        <v>126</v>
      </c>
      <c r="H159" s="122">
        <v>1</v>
      </c>
      <c r="I159" s="123"/>
      <c r="J159" s="124">
        <f t="shared" si="10"/>
        <v>0</v>
      </c>
      <c r="K159" s="120" t="s">
        <v>1</v>
      </c>
      <c r="L159" s="27"/>
      <c r="M159" s="125" t="s">
        <v>1</v>
      </c>
      <c r="N159" s="126" t="s">
        <v>48</v>
      </c>
      <c r="P159" s="127">
        <f t="shared" si="11"/>
        <v>0</v>
      </c>
      <c r="Q159" s="127">
        <v>0</v>
      </c>
      <c r="R159" s="127">
        <f t="shared" si="12"/>
        <v>0</v>
      </c>
      <c r="S159" s="127">
        <v>0</v>
      </c>
      <c r="T159" s="128">
        <f t="shared" si="13"/>
        <v>0</v>
      </c>
      <c r="AR159" s="129" t="s">
        <v>121</v>
      </c>
      <c r="AT159" s="129" t="s">
        <v>123</v>
      </c>
      <c r="AU159" s="129" t="s">
        <v>91</v>
      </c>
      <c r="AY159" s="12" t="s">
        <v>122</v>
      </c>
      <c r="BE159" s="130">
        <f t="shared" si="14"/>
        <v>0</v>
      </c>
      <c r="BF159" s="130">
        <f t="shared" si="15"/>
        <v>0</v>
      </c>
      <c r="BG159" s="130">
        <f t="shared" si="16"/>
        <v>0</v>
      </c>
      <c r="BH159" s="130">
        <f t="shared" si="17"/>
        <v>0</v>
      </c>
      <c r="BI159" s="130">
        <f t="shared" si="18"/>
        <v>0</v>
      </c>
      <c r="BJ159" s="12" t="s">
        <v>91</v>
      </c>
      <c r="BK159" s="130">
        <f t="shared" si="19"/>
        <v>0</v>
      </c>
      <c r="BL159" s="12" t="s">
        <v>121</v>
      </c>
      <c r="BM159" s="129" t="s">
        <v>268</v>
      </c>
    </row>
    <row r="160" spans="2:65" s="1" customFormat="1" ht="24.2" customHeight="1">
      <c r="B160" s="27"/>
      <c r="C160" s="118" t="s">
        <v>269</v>
      </c>
      <c r="D160" s="118" t="s">
        <v>123</v>
      </c>
      <c r="E160" s="119" t="s">
        <v>270</v>
      </c>
      <c r="F160" s="120" t="s">
        <v>271</v>
      </c>
      <c r="G160" s="121" t="s">
        <v>126</v>
      </c>
      <c r="H160" s="122">
        <v>1</v>
      </c>
      <c r="I160" s="123"/>
      <c r="J160" s="124">
        <f t="shared" si="10"/>
        <v>0</v>
      </c>
      <c r="K160" s="120" t="s">
        <v>1</v>
      </c>
      <c r="L160" s="27"/>
      <c r="M160" s="125" t="s">
        <v>1</v>
      </c>
      <c r="N160" s="126" t="s">
        <v>48</v>
      </c>
      <c r="P160" s="127">
        <f t="shared" si="11"/>
        <v>0</v>
      </c>
      <c r="Q160" s="127">
        <v>0</v>
      </c>
      <c r="R160" s="127">
        <f t="shared" si="12"/>
        <v>0</v>
      </c>
      <c r="S160" s="127">
        <v>0</v>
      </c>
      <c r="T160" s="128">
        <f t="shared" si="13"/>
        <v>0</v>
      </c>
      <c r="AR160" s="129" t="s">
        <v>121</v>
      </c>
      <c r="AT160" s="129" t="s">
        <v>123</v>
      </c>
      <c r="AU160" s="129" t="s">
        <v>91</v>
      </c>
      <c r="AY160" s="12" t="s">
        <v>122</v>
      </c>
      <c r="BE160" s="130">
        <f t="shared" si="14"/>
        <v>0</v>
      </c>
      <c r="BF160" s="130">
        <f t="shared" si="15"/>
        <v>0</v>
      </c>
      <c r="BG160" s="130">
        <f t="shared" si="16"/>
        <v>0</v>
      </c>
      <c r="BH160" s="130">
        <f t="shared" si="17"/>
        <v>0</v>
      </c>
      <c r="BI160" s="130">
        <f t="shared" si="18"/>
        <v>0</v>
      </c>
      <c r="BJ160" s="12" t="s">
        <v>91</v>
      </c>
      <c r="BK160" s="130">
        <f t="shared" si="19"/>
        <v>0</v>
      </c>
      <c r="BL160" s="12" t="s">
        <v>121</v>
      </c>
      <c r="BM160" s="129" t="s">
        <v>272</v>
      </c>
    </row>
    <row r="161" spans="2:65" s="1" customFormat="1" ht="24.2" customHeight="1">
      <c r="B161" s="27"/>
      <c r="C161" s="118" t="s">
        <v>273</v>
      </c>
      <c r="D161" s="118" t="s">
        <v>123</v>
      </c>
      <c r="E161" s="119" t="s">
        <v>274</v>
      </c>
      <c r="F161" s="120" t="s">
        <v>275</v>
      </c>
      <c r="G161" s="121" t="s">
        <v>126</v>
      </c>
      <c r="H161" s="122">
        <v>1</v>
      </c>
      <c r="I161" s="123"/>
      <c r="J161" s="124">
        <f t="shared" si="10"/>
        <v>0</v>
      </c>
      <c r="K161" s="120" t="s">
        <v>1</v>
      </c>
      <c r="L161" s="27"/>
      <c r="M161" s="125" t="s">
        <v>1</v>
      </c>
      <c r="N161" s="126" t="s">
        <v>48</v>
      </c>
      <c r="P161" s="127">
        <f t="shared" si="11"/>
        <v>0</v>
      </c>
      <c r="Q161" s="127">
        <v>0</v>
      </c>
      <c r="R161" s="127">
        <f t="shared" si="12"/>
        <v>0</v>
      </c>
      <c r="S161" s="127">
        <v>0</v>
      </c>
      <c r="T161" s="128">
        <f t="shared" si="13"/>
        <v>0</v>
      </c>
      <c r="AR161" s="129" t="s">
        <v>121</v>
      </c>
      <c r="AT161" s="129" t="s">
        <v>123</v>
      </c>
      <c r="AU161" s="129" t="s">
        <v>91</v>
      </c>
      <c r="AY161" s="12" t="s">
        <v>122</v>
      </c>
      <c r="BE161" s="130">
        <f t="shared" si="14"/>
        <v>0</v>
      </c>
      <c r="BF161" s="130">
        <f t="shared" si="15"/>
        <v>0</v>
      </c>
      <c r="BG161" s="130">
        <f t="shared" si="16"/>
        <v>0</v>
      </c>
      <c r="BH161" s="130">
        <f t="shared" si="17"/>
        <v>0</v>
      </c>
      <c r="BI161" s="130">
        <f t="shared" si="18"/>
        <v>0</v>
      </c>
      <c r="BJ161" s="12" t="s">
        <v>91</v>
      </c>
      <c r="BK161" s="130">
        <f t="shared" si="19"/>
        <v>0</v>
      </c>
      <c r="BL161" s="12" t="s">
        <v>121</v>
      </c>
      <c r="BM161" s="129" t="s">
        <v>276</v>
      </c>
    </row>
    <row r="162" spans="2:65" s="1" customFormat="1" ht="21.75" customHeight="1">
      <c r="B162" s="27"/>
      <c r="C162" s="118" t="s">
        <v>277</v>
      </c>
      <c r="D162" s="118" t="s">
        <v>123</v>
      </c>
      <c r="E162" s="119" t="s">
        <v>278</v>
      </c>
      <c r="F162" s="120" t="s">
        <v>279</v>
      </c>
      <c r="G162" s="121" t="s">
        <v>126</v>
      </c>
      <c r="H162" s="122">
        <v>1</v>
      </c>
      <c r="I162" s="123"/>
      <c r="J162" s="124">
        <f t="shared" si="10"/>
        <v>0</v>
      </c>
      <c r="K162" s="120" t="s">
        <v>1</v>
      </c>
      <c r="L162" s="27"/>
      <c r="M162" s="125" t="s">
        <v>1</v>
      </c>
      <c r="N162" s="126" t="s">
        <v>48</v>
      </c>
      <c r="P162" s="127">
        <f t="shared" si="11"/>
        <v>0</v>
      </c>
      <c r="Q162" s="127">
        <v>0</v>
      </c>
      <c r="R162" s="127">
        <f t="shared" si="12"/>
        <v>0</v>
      </c>
      <c r="S162" s="127">
        <v>0</v>
      </c>
      <c r="T162" s="128">
        <f t="shared" si="13"/>
        <v>0</v>
      </c>
      <c r="AR162" s="129" t="s">
        <v>121</v>
      </c>
      <c r="AT162" s="129" t="s">
        <v>123</v>
      </c>
      <c r="AU162" s="129" t="s">
        <v>91</v>
      </c>
      <c r="AY162" s="12" t="s">
        <v>122</v>
      </c>
      <c r="BE162" s="130">
        <f t="shared" si="14"/>
        <v>0</v>
      </c>
      <c r="BF162" s="130">
        <f t="shared" si="15"/>
        <v>0</v>
      </c>
      <c r="BG162" s="130">
        <f t="shared" si="16"/>
        <v>0</v>
      </c>
      <c r="BH162" s="130">
        <f t="shared" si="17"/>
        <v>0</v>
      </c>
      <c r="BI162" s="130">
        <f t="shared" si="18"/>
        <v>0</v>
      </c>
      <c r="BJ162" s="12" t="s">
        <v>91</v>
      </c>
      <c r="BK162" s="130">
        <f t="shared" si="19"/>
        <v>0</v>
      </c>
      <c r="BL162" s="12" t="s">
        <v>121</v>
      </c>
      <c r="BM162" s="129" t="s">
        <v>280</v>
      </c>
    </row>
    <row r="163" spans="2:65" s="1" customFormat="1" ht="49.9" customHeight="1">
      <c r="B163" s="27"/>
      <c r="E163" s="111" t="s">
        <v>281</v>
      </c>
      <c r="F163" s="111" t="s">
        <v>282</v>
      </c>
      <c r="J163" s="100">
        <f t="shared" ref="J163:J168" si="20">BK163</f>
        <v>0</v>
      </c>
      <c r="L163" s="27"/>
      <c r="M163" s="131"/>
      <c r="T163" s="51"/>
      <c r="AT163" s="12" t="s">
        <v>82</v>
      </c>
      <c r="AU163" s="12" t="s">
        <v>83</v>
      </c>
      <c r="AY163" s="12" t="s">
        <v>283</v>
      </c>
      <c r="BK163" s="130">
        <f>SUM(BK164:BK168)</f>
        <v>0</v>
      </c>
    </row>
    <row r="164" spans="2:65" s="1" customFormat="1" ht="16.350000000000001" customHeight="1">
      <c r="B164" s="27"/>
      <c r="C164" s="132" t="s">
        <v>1</v>
      </c>
      <c r="D164" s="132" t="s">
        <v>123</v>
      </c>
      <c r="E164" s="133" t="s">
        <v>1</v>
      </c>
      <c r="F164" s="134" t="s">
        <v>284</v>
      </c>
      <c r="G164" s="135" t="s">
        <v>1</v>
      </c>
      <c r="H164" s="136"/>
      <c r="I164" s="137"/>
      <c r="J164" s="138">
        <f t="shared" si="20"/>
        <v>0</v>
      </c>
      <c r="K164" s="139"/>
      <c r="L164" s="27"/>
      <c r="M164" s="140" t="s">
        <v>1</v>
      </c>
      <c r="N164" s="141" t="s">
        <v>48</v>
      </c>
      <c r="T164" s="51"/>
      <c r="AT164" s="12" t="s">
        <v>283</v>
      </c>
      <c r="AU164" s="12" t="s">
        <v>91</v>
      </c>
      <c r="AY164" s="12" t="s">
        <v>283</v>
      </c>
      <c r="BE164" s="130">
        <f>IF(N164="základní",J164,0)</f>
        <v>0</v>
      </c>
      <c r="BF164" s="130">
        <f>IF(N164="snížená",J164,0)</f>
        <v>0</v>
      </c>
      <c r="BG164" s="130">
        <f>IF(N164="zákl. přenesená",J164,0)</f>
        <v>0</v>
      </c>
      <c r="BH164" s="130">
        <f>IF(N164="sníž. přenesená",J164,0)</f>
        <v>0</v>
      </c>
      <c r="BI164" s="130">
        <f>IF(N164="nulová",J164,0)</f>
        <v>0</v>
      </c>
      <c r="BJ164" s="12" t="s">
        <v>91</v>
      </c>
      <c r="BK164" s="130">
        <f>I164*H164</f>
        <v>0</v>
      </c>
    </row>
    <row r="165" spans="2:65" s="1" customFormat="1" ht="16.350000000000001" customHeight="1">
      <c r="B165" s="27"/>
      <c r="C165" s="132" t="s">
        <v>1</v>
      </c>
      <c r="D165" s="132" t="s">
        <v>123</v>
      </c>
      <c r="E165" s="133" t="s">
        <v>1</v>
      </c>
      <c r="F165" s="134" t="s">
        <v>284</v>
      </c>
      <c r="G165" s="135" t="s">
        <v>1</v>
      </c>
      <c r="H165" s="136"/>
      <c r="I165" s="137"/>
      <c r="J165" s="138">
        <f t="shared" si="20"/>
        <v>0</v>
      </c>
      <c r="K165" s="139"/>
      <c r="L165" s="27"/>
      <c r="M165" s="140" t="s">
        <v>1</v>
      </c>
      <c r="N165" s="141" t="s">
        <v>48</v>
      </c>
      <c r="T165" s="51"/>
      <c r="AT165" s="12" t="s">
        <v>283</v>
      </c>
      <c r="AU165" s="12" t="s">
        <v>91</v>
      </c>
      <c r="AY165" s="12" t="s">
        <v>283</v>
      </c>
      <c r="BE165" s="130">
        <f>IF(N165="základní",J165,0)</f>
        <v>0</v>
      </c>
      <c r="BF165" s="130">
        <f>IF(N165="snížená",J165,0)</f>
        <v>0</v>
      </c>
      <c r="BG165" s="130">
        <f>IF(N165="zákl. přenesená",J165,0)</f>
        <v>0</v>
      </c>
      <c r="BH165" s="130">
        <f>IF(N165="sníž. přenesená",J165,0)</f>
        <v>0</v>
      </c>
      <c r="BI165" s="130">
        <f>IF(N165="nulová",J165,0)</f>
        <v>0</v>
      </c>
      <c r="BJ165" s="12" t="s">
        <v>91</v>
      </c>
      <c r="BK165" s="130">
        <f>I165*H165</f>
        <v>0</v>
      </c>
    </row>
    <row r="166" spans="2:65" s="1" customFormat="1" ht="16.350000000000001" customHeight="1">
      <c r="B166" s="27"/>
      <c r="C166" s="132" t="s">
        <v>1</v>
      </c>
      <c r="D166" s="132" t="s">
        <v>123</v>
      </c>
      <c r="E166" s="133" t="s">
        <v>1</v>
      </c>
      <c r="F166" s="134" t="s">
        <v>284</v>
      </c>
      <c r="G166" s="135" t="s">
        <v>1</v>
      </c>
      <c r="H166" s="136"/>
      <c r="I166" s="137"/>
      <c r="J166" s="138">
        <f t="shared" si="20"/>
        <v>0</v>
      </c>
      <c r="K166" s="139"/>
      <c r="L166" s="27"/>
      <c r="M166" s="140" t="s">
        <v>1</v>
      </c>
      <c r="N166" s="141" t="s">
        <v>48</v>
      </c>
      <c r="T166" s="51"/>
      <c r="AT166" s="12" t="s">
        <v>283</v>
      </c>
      <c r="AU166" s="12" t="s">
        <v>91</v>
      </c>
      <c r="AY166" s="12" t="s">
        <v>283</v>
      </c>
      <c r="BE166" s="130">
        <f>IF(N166="základní",J166,0)</f>
        <v>0</v>
      </c>
      <c r="BF166" s="130">
        <f>IF(N166="snížená",J166,0)</f>
        <v>0</v>
      </c>
      <c r="BG166" s="130">
        <f>IF(N166="zákl. přenesená",J166,0)</f>
        <v>0</v>
      </c>
      <c r="BH166" s="130">
        <f>IF(N166="sníž. přenesená",J166,0)</f>
        <v>0</v>
      </c>
      <c r="BI166" s="130">
        <f>IF(N166="nulová",J166,0)</f>
        <v>0</v>
      </c>
      <c r="BJ166" s="12" t="s">
        <v>91</v>
      </c>
      <c r="BK166" s="130">
        <f>I166*H166</f>
        <v>0</v>
      </c>
    </row>
    <row r="167" spans="2:65" s="1" customFormat="1" ht="16.350000000000001" customHeight="1">
      <c r="B167" s="27"/>
      <c r="C167" s="132" t="s">
        <v>1</v>
      </c>
      <c r="D167" s="132" t="s">
        <v>123</v>
      </c>
      <c r="E167" s="133" t="s">
        <v>1</v>
      </c>
      <c r="F167" s="134" t="s">
        <v>284</v>
      </c>
      <c r="G167" s="135" t="s">
        <v>1</v>
      </c>
      <c r="H167" s="136"/>
      <c r="I167" s="137"/>
      <c r="J167" s="138">
        <f t="shared" si="20"/>
        <v>0</v>
      </c>
      <c r="K167" s="139"/>
      <c r="L167" s="27"/>
      <c r="M167" s="140" t="s">
        <v>1</v>
      </c>
      <c r="N167" s="141" t="s">
        <v>48</v>
      </c>
      <c r="T167" s="51"/>
      <c r="AT167" s="12" t="s">
        <v>283</v>
      </c>
      <c r="AU167" s="12" t="s">
        <v>91</v>
      </c>
      <c r="AY167" s="12" t="s">
        <v>283</v>
      </c>
      <c r="BE167" s="130">
        <f>IF(N167="základní",J167,0)</f>
        <v>0</v>
      </c>
      <c r="BF167" s="130">
        <f>IF(N167="snížená",J167,0)</f>
        <v>0</v>
      </c>
      <c r="BG167" s="130">
        <f>IF(N167="zákl. přenesená",J167,0)</f>
        <v>0</v>
      </c>
      <c r="BH167" s="130">
        <f>IF(N167="sníž. přenesená",J167,0)</f>
        <v>0</v>
      </c>
      <c r="BI167" s="130">
        <f>IF(N167="nulová",J167,0)</f>
        <v>0</v>
      </c>
      <c r="BJ167" s="12" t="s">
        <v>91</v>
      </c>
      <c r="BK167" s="130">
        <f>I167*H167</f>
        <v>0</v>
      </c>
    </row>
    <row r="168" spans="2:65" s="1" customFormat="1" ht="16.350000000000001" customHeight="1">
      <c r="B168" s="27"/>
      <c r="C168" s="132" t="s">
        <v>1</v>
      </c>
      <c r="D168" s="132" t="s">
        <v>123</v>
      </c>
      <c r="E168" s="133" t="s">
        <v>1</v>
      </c>
      <c r="F168" s="134" t="s">
        <v>284</v>
      </c>
      <c r="G168" s="135" t="s">
        <v>1</v>
      </c>
      <c r="H168" s="136"/>
      <c r="I168" s="137"/>
      <c r="J168" s="138">
        <f t="shared" si="20"/>
        <v>0</v>
      </c>
      <c r="K168" s="139"/>
      <c r="L168" s="27"/>
      <c r="M168" s="140" t="s">
        <v>1</v>
      </c>
      <c r="N168" s="141" t="s">
        <v>48</v>
      </c>
      <c r="O168" s="142"/>
      <c r="P168" s="142"/>
      <c r="Q168" s="142"/>
      <c r="R168" s="142"/>
      <c r="S168" s="142"/>
      <c r="T168" s="143"/>
      <c r="AT168" s="12" t="s">
        <v>283</v>
      </c>
      <c r="AU168" s="12" t="s">
        <v>91</v>
      </c>
      <c r="AY168" s="12" t="s">
        <v>283</v>
      </c>
      <c r="BE168" s="130">
        <f>IF(N168="základní",J168,0)</f>
        <v>0</v>
      </c>
      <c r="BF168" s="130">
        <f>IF(N168="snížená",J168,0)</f>
        <v>0</v>
      </c>
      <c r="BG168" s="130">
        <f>IF(N168="zákl. přenesená",J168,0)</f>
        <v>0</v>
      </c>
      <c r="BH168" s="130">
        <f>IF(N168="sníž. přenesená",J168,0)</f>
        <v>0</v>
      </c>
      <c r="BI168" s="130">
        <f>IF(N168="nulová",J168,0)</f>
        <v>0</v>
      </c>
      <c r="BJ168" s="12" t="s">
        <v>91</v>
      </c>
      <c r="BK168" s="130">
        <f>I168*H168</f>
        <v>0</v>
      </c>
    </row>
    <row r="169" spans="2:65" s="1" customFormat="1" ht="6.95" customHeight="1">
      <c r="B169" s="39"/>
      <c r="C169" s="40"/>
      <c r="D169" s="40"/>
      <c r="E169" s="40"/>
      <c r="F169" s="40"/>
      <c r="G169" s="40"/>
      <c r="H169" s="40"/>
      <c r="I169" s="40"/>
      <c r="J169" s="40"/>
      <c r="K169" s="40"/>
      <c r="L169" s="27"/>
    </row>
  </sheetData>
  <sheetProtection algorithmName="SHA-512" hashValue="aLsZjN1jN7bpUy8nxY4+/BgOqJhn8Pxg2QCfOlH9CqfMMY2Rn5T2ui7ykLM2z3c1hXQc+IX6uZvyuno5lfHLoA==" saltValue="vkRiiLKbWhdEo27fOF94WuWOPgmfsaEJAa9c5i4daIth3U5zNYY0dgMl2N6xfmfdcIrdK8XU06wIlwUZH/AcDQ==" spinCount="100000" sheet="1" objects="1" scenarios="1" formatColumns="0" formatRows="0" autoFilter="0"/>
  <autoFilter ref="C119:K168" xr:uid="{00000000-0009-0000-0000-000001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y jsou hodnoty K, M." sqref="D164:D169" xr:uid="{00000000-0002-0000-0100-000000000000}">
      <formula1>"K, M"</formula1>
    </dataValidation>
    <dataValidation type="list" allowBlank="1" showInputMessage="1" showErrorMessage="1" error="Povoleny jsou hodnoty základní, snížená, zákl. přenesená, sníž. přenesená, nulová." sqref="N164:N169" xr:uid="{00000000-0002-0000-0100-000001000000}">
      <formula1>"základní, snížená, zákl. přenesená, sníž. přenesená,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03 - Interiér</vt:lpstr>
      <vt:lpstr>'03 - Interiér'!Názvy_tisku</vt:lpstr>
      <vt:lpstr>'Rekapitulace stavby'!Názvy_tisku</vt:lpstr>
      <vt:lpstr>'03 - Interiér'!Oblast_tisku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tuscher</dc:creator>
  <cp:lastModifiedBy>Vrbka Boris</cp:lastModifiedBy>
  <dcterms:created xsi:type="dcterms:W3CDTF">2025-10-23T07:38:42Z</dcterms:created>
  <dcterms:modified xsi:type="dcterms:W3CDTF">2025-10-24T10:47:41Z</dcterms:modified>
</cp:coreProperties>
</file>